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U_ESF\2023\Zelena strecha\Archiv k pripominkam\Vykazy\"/>
    </mc:Choice>
  </mc:AlternateContent>
  <xr:revisionPtr revIDLastSave="0" documentId="13_ncr:1_{AE0079FB-16A3-4A23-94C5-40923A48E18A}" xr6:coauthVersionLast="47" xr6:coauthVersionMax="47" xr10:uidLastSave="{00000000-0000-0000-0000-000000000000}"/>
  <bookViews>
    <workbookView xWindow="-28920" yWindow="-120" windowWidth="29040" windowHeight="1764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cc Naklady" sheetId="12" r:id="rId4"/>
    <sheet name="1 1cc Pol" sheetId="13" r:id="rId5"/>
    <sheet name="1 2cc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0cc Naklady'!$1:$7</definedName>
    <definedName name="_xlnm.Print_Titles" localSheetId="4">'1 1cc Pol'!$1:$7</definedName>
    <definedName name="_xlnm.Print_Titles" localSheetId="5">'1 2cc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0cc Naklady'!$A$1:$S$38</definedName>
    <definedName name="_xlnm.Print_Area" localSheetId="4">'1 1cc Pol'!$A$1:$Y$244</definedName>
    <definedName name="_xlnm.Print_Area" localSheetId="5">'1 2cc Pol'!$A$1:$Y$37</definedName>
    <definedName name="_xlnm.Print_Area" localSheetId="1">Stavba!$B$1:$J$36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4" l="1"/>
  <c r="I60" i="1" s="1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G11" i="14"/>
  <c r="M11" i="14" s="1"/>
  <c r="I11" i="14"/>
  <c r="K11" i="14"/>
  <c r="O11" i="14"/>
  <c r="Q11" i="14"/>
  <c r="V11" i="14"/>
  <c r="G15" i="14"/>
  <c r="I15" i="14"/>
  <c r="K15" i="14"/>
  <c r="O15" i="14"/>
  <c r="Q15" i="14"/>
  <c r="V15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20" i="14"/>
  <c r="M20" i="14" s="1"/>
  <c r="I20" i="14"/>
  <c r="K20" i="14"/>
  <c r="O20" i="14"/>
  <c r="Q20" i="14"/>
  <c r="V20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Q33" i="14"/>
  <c r="G34" i="14"/>
  <c r="G33" i="14" s="1"/>
  <c r="I75" i="1" s="1"/>
  <c r="I18" i="1" s="1"/>
  <c r="I34" i="14"/>
  <c r="I33" i="14" s="1"/>
  <c r="K34" i="14"/>
  <c r="K33" i="14" s="1"/>
  <c r="O34" i="14"/>
  <c r="O33" i="14" s="1"/>
  <c r="Q34" i="14"/>
  <c r="V34" i="14"/>
  <c r="V33" i="14" s="1"/>
  <c r="AE36" i="14"/>
  <c r="F45" i="1" s="1"/>
  <c r="BA14" i="13"/>
  <c r="G8" i="13"/>
  <c r="I59" i="1" s="1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V8" i="13" s="1"/>
  <c r="G13" i="13"/>
  <c r="I13" i="13"/>
  <c r="K13" i="13"/>
  <c r="K12" i="13" s="1"/>
  <c r="M13" i="13"/>
  <c r="O13" i="13"/>
  <c r="Q13" i="13"/>
  <c r="Q12" i="13" s="1"/>
  <c r="V13" i="13"/>
  <c r="G16" i="13"/>
  <c r="M16" i="13" s="1"/>
  <c r="I16" i="13"/>
  <c r="K16" i="13"/>
  <c r="O16" i="13"/>
  <c r="Q16" i="13"/>
  <c r="V16" i="13"/>
  <c r="I19" i="13"/>
  <c r="G20" i="13"/>
  <c r="G19" i="13" s="1"/>
  <c r="I62" i="1" s="1"/>
  <c r="I20" i="13"/>
  <c r="K20" i="13"/>
  <c r="O20" i="13"/>
  <c r="Q20" i="13"/>
  <c r="Q19" i="13" s="1"/>
  <c r="V20" i="13"/>
  <c r="V19" i="13" s="1"/>
  <c r="G23" i="13"/>
  <c r="M23" i="13" s="1"/>
  <c r="I23" i="13"/>
  <c r="K23" i="13"/>
  <c r="O23" i="13"/>
  <c r="Q23" i="13"/>
  <c r="V23" i="13"/>
  <c r="G27" i="13"/>
  <c r="G26" i="13" s="1"/>
  <c r="I63" i="1" s="1"/>
  <c r="I27" i="13"/>
  <c r="K27" i="13"/>
  <c r="O27" i="13"/>
  <c r="Q27" i="13"/>
  <c r="V27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G36" i="13"/>
  <c r="I36" i="13"/>
  <c r="K36" i="13"/>
  <c r="M36" i="13"/>
  <c r="O36" i="13"/>
  <c r="Q36" i="13"/>
  <c r="V36" i="13"/>
  <c r="G38" i="13"/>
  <c r="I38" i="13"/>
  <c r="K38" i="13"/>
  <c r="O38" i="13"/>
  <c r="Q38" i="13"/>
  <c r="V38" i="13"/>
  <c r="G40" i="13"/>
  <c r="M40" i="13" s="1"/>
  <c r="I40" i="13"/>
  <c r="K40" i="13"/>
  <c r="O40" i="13"/>
  <c r="Q40" i="13"/>
  <c r="V40" i="13"/>
  <c r="G43" i="13"/>
  <c r="M43" i="13" s="1"/>
  <c r="I43" i="13"/>
  <c r="K43" i="13"/>
  <c r="O43" i="13"/>
  <c r="Q43" i="13"/>
  <c r="V43" i="13"/>
  <c r="G45" i="13"/>
  <c r="I45" i="13"/>
  <c r="K45" i="13"/>
  <c r="M45" i="13"/>
  <c r="O45" i="13"/>
  <c r="Q45" i="13"/>
  <c r="V45" i="13"/>
  <c r="G47" i="13"/>
  <c r="M47" i="13" s="1"/>
  <c r="I47" i="13"/>
  <c r="K47" i="13"/>
  <c r="O47" i="13"/>
  <c r="Q47" i="13"/>
  <c r="V47" i="13"/>
  <c r="G49" i="13"/>
  <c r="M49" i="13" s="1"/>
  <c r="I49" i="13"/>
  <c r="K49" i="13"/>
  <c r="O49" i="13"/>
  <c r="Q49" i="13"/>
  <c r="V49" i="13"/>
  <c r="G51" i="13"/>
  <c r="I51" i="13"/>
  <c r="K51" i="13"/>
  <c r="M51" i="13"/>
  <c r="O51" i="13"/>
  <c r="Q51" i="13"/>
  <c r="V51" i="13"/>
  <c r="G53" i="13"/>
  <c r="I53" i="13"/>
  <c r="K53" i="13"/>
  <c r="M53" i="13"/>
  <c r="O53" i="13"/>
  <c r="Q53" i="13"/>
  <c r="V53" i="13"/>
  <c r="G55" i="13"/>
  <c r="M55" i="13" s="1"/>
  <c r="I55" i="13"/>
  <c r="K55" i="13"/>
  <c r="O55" i="13"/>
  <c r="Q55" i="13"/>
  <c r="V55" i="13"/>
  <c r="G57" i="13"/>
  <c r="M57" i="13" s="1"/>
  <c r="I57" i="13"/>
  <c r="K57" i="13"/>
  <c r="O57" i="13"/>
  <c r="Q57" i="13"/>
  <c r="V57" i="13"/>
  <c r="G60" i="13"/>
  <c r="M60" i="13" s="1"/>
  <c r="I60" i="13"/>
  <c r="K60" i="13"/>
  <c r="O60" i="13"/>
  <c r="Q60" i="13"/>
  <c r="V60" i="13"/>
  <c r="G62" i="13"/>
  <c r="I62" i="13"/>
  <c r="K62" i="13"/>
  <c r="M62" i="13"/>
  <c r="O62" i="13"/>
  <c r="Q62" i="13"/>
  <c r="V62" i="13"/>
  <c r="G64" i="13"/>
  <c r="M64" i="13" s="1"/>
  <c r="I64" i="13"/>
  <c r="K64" i="13"/>
  <c r="O64" i="13"/>
  <c r="Q64" i="13"/>
  <c r="V64" i="13"/>
  <c r="G66" i="13"/>
  <c r="I65" i="1" s="1"/>
  <c r="Q66" i="13"/>
  <c r="G67" i="13"/>
  <c r="M67" i="13" s="1"/>
  <c r="M66" i="13" s="1"/>
  <c r="I67" i="13"/>
  <c r="I66" i="13" s="1"/>
  <c r="K67" i="13"/>
  <c r="O67" i="13"/>
  <c r="Q67" i="13"/>
  <c r="V67" i="13"/>
  <c r="G72" i="13"/>
  <c r="I72" i="13"/>
  <c r="K72" i="13"/>
  <c r="M72" i="13"/>
  <c r="O72" i="13"/>
  <c r="O66" i="13" s="1"/>
  <c r="Q72" i="13"/>
  <c r="V72" i="13"/>
  <c r="G78" i="13"/>
  <c r="M78" i="13" s="1"/>
  <c r="I78" i="13"/>
  <c r="K78" i="13"/>
  <c r="O78" i="13"/>
  <c r="Q78" i="13"/>
  <c r="V78" i="13"/>
  <c r="G81" i="13"/>
  <c r="M81" i="13" s="1"/>
  <c r="I81" i="13"/>
  <c r="K81" i="13"/>
  <c r="O81" i="13"/>
  <c r="Q81" i="13"/>
  <c r="V81" i="13"/>
  <c r="V77" i="13" s="1"/>
  <c r="G83" i="13"/>
  <c r="I83" i="13"/>
  <c r="K83" i="13"/>
  <c r="M83" i="13"/>
  <c r="O83" i="13"/>
  <c r="Q83" i="13"/>
  <c r="V83" i="13"/>
  <c r="G85" i="13"/>
  <c r="M85" i="13" s="1"/>
  <c r="I85" i="13"/>
  <c r="K85" i="13"/>
  <c r="O85" i="13"/>
  <c r="Q85" i="13"/>
  <c r="V85" i="13"/>
  <c r="G88" i="13"/>
  <c r="M88" i="13" s="1"/>
  <c r="I88" i="13"/>
  <c r="K88" i="13"/>
  <c r="O88" i="13"/>
  <c r="Q88" i="13"/>
  <c r="V88" i="13"/>
  <c r="G91" i="13"/>
  <c r="M91" i="13" s="1"/>
  <c r="I91" i="13"/>
  <c r="K91" i="13"/>
  <c r="O91" i="13"/>
  <c r="Q91" i="13"/>
  <c r="V91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97" i="13"/>
  <c r="I97" i="13"/>
  <c r="K97" i="13"/>
  <c r="M97" i="13"/>
  <c r="O97" i="13"/>
  <c r="Q97" i="13"/>
  <c r="V97" i="13"/>
  <c r="G102" i="13"/>
  <c r="I67" i="1" s="1"/>
  <c r="G103" i="13"/>
  <c r="M103" i="13" s="1"/>
  <c r="I103" i="13"/>
  <c r="K103" i="13"/>
  <c r="O103" i="13"/>
  <c r="Q103" i="13"/>
  <c r="V103" i="13"/>
  <c r="G105" i="13"/>
  <c r="M105" i="13" s="1"/>
  <c r="I105" i="13"/>
  <c r="K105" i="13"/>
  <c r="O105" i="13"/>
  <c r="O102" i="13" s="1"/>
  <c r="Q105" i="13"/>
  <c r="V105" i="13"/>
  <c r="G107" i="13"/>
  <c r="I107" i="13"/>
  <c r="K107" i="13"/>
  <c r="M107" i="13"/>
  <c r="O107" i="13"/>
  <c r="Q107" i="13"/>
  <c r="V107" i="13"/>
  <c r="G112" i="13"/>
  <c r="I68" i="1" s="1"/>
  <c r="G113" i="13"/>
  <c r="M113" i="13" s="1"/>
  <c r="I113" i="13"/>
  <c r="K113" i="13"/>
  <c r="O113" i="13"/>
  <c r="O112" i="13" s="1"/>
  <c r="Q113" i="13"/>
  <c r="V113" i="13"/>
  <c r="G114" i="13"/>
  <c r="M114" i="13" s="1"/>
  <c r="I114" i="13"/>
  <c r="K114" i="13"/>
  <c r="O114" i="13"/>
  <c r="Q114" i="13"/>
  <c r="V114" i="13"/>
  <c r="V112" i="13" s="1"/>
  <c r="G115" i="13"/>
  <c r="I115" i="13"/>
  <c r="K115" i="13"/>
  <c r="M115" i="13"/>
  <c r="O115" i="13"/>
  <c r="Q115" i="13"/>
  <c r="V115" i="13"/>
  <c r="G120" i="13"/>
  <c r="I70" i="1" s="1"/>
  <c r="G121" i="13"/>
  <c r="I121" i="13"/>
  <c r="K121" i="13"/>
  <c r="M121" i="13"/>
  <c r="O121" i="13"/>
  <c r="O120" i="13" s="1"/>
  <c r="Q121" i="13"/>
  <c r="V121" i="13"/>
  <c r="G123" i="13"/>
  <c r="M123" i="13" s="1"/>
  <c r="I123" i="13"/>
  <c r="K123" i="13"/>
  <c r="O123" i="13"/>
  <c r="Q123" i="13"/>
  <c r="V123" i="13"/>
  <c r="V120" i="13" s="1"/>
  <c r="G125" i="13"/>
  <c r="G124" i="13" s="1"/>
  <c r="I71" i="1" s="1"/>
  <c r="I125" i="13"/>
  <c r="K125" i="13"/>
  <c r="O125" i="13"/>
  <c r="Q125" i="13"/>
  <c r="V125" i="13"/>
  <c r="G128" i="13"/>
  <c r="I128" i="13"/>
  <c r="I124" i="13" s="1"/>
  <c r="K128" i="13"/>
  <c r="M128" i="13"/>
  <c r="O128" i="13"/>
  <c r="Q128" i="13"/>
  <c r="V128" i="13"/>
  <c r="G132" i="13"/>
  <c r="M132" i="13" s="1"/>
  <c r="I132" i="13"/>
  <c r="K132" i="13"/>
  <c r="O132" i="13"/>
  <c r="Q132" i="13"/>
  <c r="V132" i="13"/>
  <c r="G134" i="13"/>
  <c r="I134" i="13"/>
  <c r="K134" i="13"/>
  <c r="M134" i="13"/>
  <c r="O134" i="13"/>
  <c r="Q134" i="13"/>
  <c r="V134" i="13"/>
  <c r="G140" i="13"/>
  <c r="I140" i="13"/>
  <c r="K140" i="13"/>
  <c r="M140" i="13"/>
  <c r="O140" i="13"/>
  <c r="Q140" i="13"/>
  <c r="V140" i="13"/>
  <c r="G142" i="13"/>
  <c r="M142" i="13" s="1"/>
  <c r="I142" i="13"/>
  <c r="K142" i="13"/>
  <c r="O142" i="13"/>
  <c r="Q142" i="13"/>
  <c r="V142" i="13"/>
  <c r="G144" i="13"/>
  <c r="M144" i="13" s="1"/>
  <c r="I144" i="13"/>
  <c r="K144" i="13"/>
  <c r="O144" i="13"/>
  <c r="Q144" i="13"/>
  <c r="V144" i="13"/>
  <c r="G145" i="13"/>
  <c r="M145" i="13" s="1"/>
  <c r="I145" i="13"/>
  <c r="K145" i="13"/>
  <c r="O145" i="13"/>
  <c r="O139" i="13" s="1"/>
  <c r="Q145" i="13"/>
  <c r="V145" i="13"/>
  <c r="G147" i="13"/>
  <c r="I147" i="13"/>
  <c r="K147" i="13"/>
  <c r="M147" i="13"/>
  <c r="O147" i="13"/>
  <c r="Q147" i="13"/>
  <c r="V147" i="13"/>
  <c r="G149" i="13"/>
  <c r="I149" i="13"/>
  <c r="K149" i="13"/>
  <c r="K148" i="13" s="1"/>
  <c r="M149" i="13"/>
  <c r="O149" i="13"/>
  <c r="Q149" i="13"/>
  <c r="Q148" i="13" s="1"/>
  <c r="V149" i="13"/>
  <c r="V148" i="13" s="1"/>
  <c r="G152" i="13"/>
  <c r="G148" i="13" s="1"/>
  <c r="I73" i="1" s="1"/>
  <c r="I152" i="13"/>
  <c r="K152" i="13"/>
  <c r="O152" i="13"/>
  <c r="O148" i="13" s="1"/>
  <c r="Q152" i="13"/>
  <c r="V152" i="13"/>
  <c r="G158" i="13"/>
  <c r="M158" i="13" s="1"/>
  <c r="I158" i="13"/>
  <c r="K158" i="13"/>
  <c r="O158" i="13"/>
  <c r="Q158" i="13"/>
  <c r="V158" i="13"/>
  <c r="V157" i="13" s="1"/>
  <c r="G162" i="13"/>
  <c r="M162" i="13" s="1"/>
  <c r="I162" i="13"/>
  <c r="K162" i="13"/>
  <c r="O162" i="13"/>
  <c r="Q162" i="13"/>
  <c r="V162" i="13"/>
  <c r="G168" i="13"/>
  <c r="M168" i="13" s="1"/>
  <c r="I168" i="13"/>
  <c r="K168" i="13"/>
  <c r="O168" i="13"/>
  <c r="Q168" i="13"/>
  <c r="V168" i="13"/>
  <c r="G173" i="13"/>
  <c r="I173" i="13"/>
  <c r="K173" i="13"/>
  <c r="M173" i="13"/>
  <c r="O173" i="13"/>
  <c r="Q173" i="13"/>
  <c r="V173" i="13"/>
  <c r="G176" i="13"/>
  <c r="I176" i="13"/>
  <c r="K176" i="13"/>
  <c r="M176" i="13"/>
  <c r="O176" i="13"/>
  <c r="Q176" i="13"/>
  <c r="V176" i="13"/>
  <c r="G187" i="13"/>
  <c r="I187" i="13"/>
  <c r="K187" i="13"/>
  <c r="O187" i="13"/>
  <c r="Q187" i="13"/>
  <c r="V187" i="13"/>
  <c r="G192" i="13"/>
  <c r="M192" i="13" s="1"/>
  <c r="I192" i="13"/>
  <c r="K192" i="13"/>
  <c r="O192" i="13"/>
  <c r="Q192" i="13"/>
  <c r="V192" i="13"/>
  <c r="G197" i="13"/>
  <c r="M197" i="13" s="1"/>
  <c r="I197" i="13"/>
  <c r="K197" i="13"/>
  <c r="O197" i="13"/>
  <c r="Q197" i="13"/>
  <c r="V197" i="13"/>
  <c r="G198" i="13"/>
  <c r="I198" i="13"/>
  <c r="K198" i="13"/>
  <c r="M198" i="13"/>
  <c r="O198" i="13"/>
  <c r="Q198" i="13"/>
  <c r="V198" i="13"/>
  <c r="G199" i="13"/>
  <c r="M199" i="13" s="1"/>
  <c r="I199" i="13"/>
  <c r="K199" i="13"/>
  <c r="O199" i="13"/>
  <c r="Q199" i="13"/>
  <c r="V199" i="13"/>
  <c r="G201" i="13"/>
  <c r="M201" i="13" s="1"/>
  <c r="I201" i="13"/>
  <c r="K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I203" i="13"/>
  <c r="K203" i="13"/>
  <c r="M203" i="13"/>
  <c r="O203" i="13"/>
  <c r="Q203" i="13"/>
  <c r="V203" i="13"/>
  <c r="G210" i="13"/>
  <c r="M210" i="13" s="1"/>
  <c r="I210" i="13"/>
  <c r="K210" i="13"/>
  <c r="O210" i="13"/>
  <c r="Q210" i="13"/>
  <c r="V210" i="13"/>
  <c r="G213" i="13"/>
  <c r="M213" i="13" s="1"/>
  <c r="I213" i="13"/>
  <c r="K213" i="13"/>
  <c r="O213" i="13"/>
  <c r="Q213" i="13"/>
  <c r="V213" i="13"/>
  <c r="G225" i="13"/>
  <c r="M225" i="13" s="1"/>
  <c r="I225" i="13"/>
  <c r="K225" i="13"/>
  <c r="O225" i="13"/>
  <c r="Q225" i="13"/>
  <c r="V225" i="13"/>
  <c r="G229" i="13"/>
  <c r="I229" i="13"/>
  <c r="K229" i="13"/>
  <c r="M229" i="13"/>
  <c r="O229" i="13"/>
  <c r="Q229" i="13"/>
  <c r="V229" i="13"/>
  <c r="G234" i="13"/>
  <c r="M234" i="13" s="1"/>
  <c r="I234" i="13"/>
  <c r="K234" i="13"/>
  <c r="O234" i="13"/>
  <c r="Q234" i="13"/>
  <c r="V234" i="13"/>
  <c r="G238" i="13"/>
  <c r="M238" i="13" s="1"/>
  <c r="I238" i="13"/>
  <c r="K238" i="13"/>
  <c r="O238" i="13"/>
  <c r="Q238" i="13"/>
  <c r="V238" i="13"/>
  <c r="AE243" i="13"/>
  <c r="F44" i="1" s="1"/>
  <c r="G12" i="12"/>
  <c r="BA10" i="12"/>
  <c r="G8" i="12"/>
  <c r="I77" i="1" s="1"/>
  <c r="I20" i="1" s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AE12" i="12"/>
  <c r="F41" i="1" s="1"/>
  <c r="I19" i="1"/>
  <c r="H46" i="1"/>
  <c r="J28" i="1"/>
  <c r="J26" i="1"/>
  <c r="G38" i="1"/>
  <c r="F38" i="1"/>
  <c r="J23" i="1"/>
  <c r="J24" i="1"/>
  <c r="J25" i="1"/>
  <c r="J27" i="1"/>
  <c r="E24" i="1"/>
  <c r="G24" i="1"/>
  <c r="E26" i="1"/>
  <c r="G26" i="1"/>
  <c r="I157" i="13" l="1"/>
  <c r="Q139" i="13"/>
  <c r="G10" i="14"/>
  <c r="I69" i="1" s="1"/>
  <c r="V175" i="13"/>
  <c r="O157" i="13"/>
  <c r="I77" i="13"/>
  <c r="K31" i="13"/>
  <c r="F39" i="1"/>
  <c r="O175" i="13"/>
  <c r="I148" i="13"/>
  <c r="I112" i="13"/>
  <c r="AF36" i="14"/>
  <c r="G45" i="1" s="1"/>
  <c r="I45" i="1" s="1"/>
  <c r="G36" i="14"/>
  <c r="K157" i="13"/>
  <c r="K120" i="13"/>
  <c r="Q102" i="13"/>
  <c r="O31" i="13"/>
  <c r="Q26" i="13"/>
  <c r="O19" i="13"/>
  <c r="Q10" i="14"/>
  <c r="K19" i="13"/>
  <c r="I12" i="13"/>
  <c r="F40" i="1"/>
  <c r="G175" i="13"/>
  <c r="I76" i="1" s="1"/>
  <c r="I139" i="13"/>
  <c r="Q124" i="13"/>
  <c r="K175" i="13"/>
  <c r="M27" i="13"/>
  <c r="M26" i="13" s="1"/>
  <c r="Q175" i="13"/>
  <c r="G31" i="13"/>
  <c r="I64" i="1" s="1"/>
  <c r="Q120" i="13"/>
  <c r="I102" i="13"/>
  <c r="O26" i="13"/>
  <c r="I26" i="13"/>
  <c r="I10" i="14"/>
  <c r="F43" i="1"/>
  <c r="V12" i="13"/>
  <c r="V139" i="13"/>
  <c r="V124" i="13"/>
  <c r="I120" i="13"/>
  <c r="K77" i="13"/>
  <c r="V66" i="13"/>
  <c r="O12" i="13"/>
  <c r="I175" i="13"/>
  <c r="K139" i="13"/>
  <c r="O124" i="13"/>
  <c r="V102" i="13"/>
  <c r="Q31" i="13"/>
  <c r="V26" i="13"/>
  <c r="V10" i="14"/>
  <c r="K112" i="13"/>
  <c r="AF12" i="12"/>
  <c r="Q157" i="13"/>
  <c r="K124" i="13"/>
  <c r="Q112" i="13"/>
  <c r="O77" i="13"/>
  <c r="K66" i="13"/>
  <c r="V31" i="13"/>
  <c r="O10" i="14"/>
  <c r="K102" i="13"/>
  <c r="Q77" i="13"/>
  <c r="I31" i="13"/>
  <c r="K26" i="13"/>
  <c r="K10" i="14"/>
  <c r="F46" i="1"/>
  <c r="G23" i="1" s="1"/>
  <c r="M34" i="14"/>
  <c r="M33" i="14" s="1"/>
  <c r="M15" i="14"/>
  <c r="M10" i="14" s="1"/>
  <c r="M157" i="13"/>
  <c r="M120" i="13"/>
  <c r="M102" i="13"/>
  <c r="M139" i="13"/>
  <c r="M12" i="13"/>
  <c r="M112" i="13"/>
  <c r="M77" i="13"/>
  <c r="G139" i="13"/>
  <c r="I72" i="1" s="1"/>
  <c r="AF243" i="13"/>
  <c r="M187" i="13"/>
  <c r="M175" i="13" s="1"/>
  <c r="G157" i="13"/>
  <c r="I74" i="1" s="1"/>
  <c r="M152" i="13"/>
  <c r="M148" i="13" s="1"/>
  <c r="M125" i="13"/>
  <c r="M124" i="13" s="1"/>
  <c r="G12" i="13"/>
  <c r="M20" i="13"/>
  <c r="M19" i="13" s="1"/>
  <c r="G77" i="13"/>
  <c r="I66" i="1" s="1"/>
  <c r="I17" i="1" s="1"/>
  <c r="M38" i="13"/>
  <c r="M31" i="13" s="1"/>
  <c r="I61" i="1" l="1"/>
  <c r="G243" i="13"/>
  <c r="G41" i="1"/>
  <c r="I41" i="1" s="1"/>
  <c r="G40" i="1"/>
  <c r="I40" i="1" s="1"/>
  <c r="G39" i="1"/>
  <c r="G46" i="1" s="1"/>
  <c r="G25" i="1" s="1"/>
  <c r="A27" i="1" s="1"/>
  <c r="A28" i="1" s="1"/>
  <c r="G28" i="1" s="1"/>
  <c r="G27" i="1" s="1"/>
  <c r="G29" i="1" s="1"/>
  <c r="G44" i="1"/>
  <c r="I44" i="1" s="1"/>
  <c r="G43" i="1"/>
  <c r="I43" i="1" s="1"/>
  <c r="I16" i="1" l="1"/>
  <c r="I21" i="1" s="1"/>
  <c r="I78" i="1"/>
  <c r="I39" i="1"/>
  <c r="I46" i="1" s="1"/>
  <c r="J44" i="1" l="1"/>
  <c r="J41" i="1"/>
  <c r="J43" i="1"/>
  <c r="J39" i="1"/>
  <c r="J46" i="1" s="1"/>
  <c r="J45" i="1"/>
  <c r="J40" i="1"/>
  <c r="J63" i="1"/>
  <c r="J62" i="1"/>
  <c r="J71" i="1"/>
  <c r="J68" i="1"/>
  <c r="J60" i="1"/>
  <c r="J59" i="1"/>
  <c r="J64" i="1"/>
  <c r="J77" i="1"/>
  <c r="J73" i="1"/>
  <c r="J67" i="1"/>
  <c r="J66" i="1"/>
  <c r="J75" i="1"/>
  <c r="J72" i="1"/>
  <c r="J74" i="1"/>
  <c r="J70" i="1"/>
  <c r="J65" i="1"/>
  <c r="J61" i="1"/>
  <c r="J76" i="1"/>
  <c r="J69" i="1"/>
  <c r="J7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477A1A56-F407-4072-AE4D-9D7F1D434C8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5C057AD-6BE6-460C-91BA-C5CF2EF582E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846AAEBA-107C-4F6E-A5D5-A0802CBC891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B9D6E12-C6C2-4723-B1D3-4EA09FE35BB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9228B025-31AE-4D61-ABFC-3FD9084DBC4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D1B7994-5C35-40AF-9F4A-C623DB277AA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<sst xmlns="http://schemas.openxmlformats.org/spreadsheetml/2006/main" count="1459" uniqueCount="489">
  <si>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</si>
  <si>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</si>
  <si>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</si>
  <si>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</si>
  <si>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</si>
  <si>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</si>
  <si>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</si>
  <si>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</si>
  <si>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</si>
  <si>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</si>
  <si>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</si>
  <si>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</si>
  <si>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</si>
  <si>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</si>
  <si>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</si>
  <si>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</si>
  <si>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</si>
  <si>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</si>
  <si>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</si>
  <si>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</si>
  <si>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</si>
  <si>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</si>
  <si>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</si>
  <si>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</si>
  <si>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</si>
  <si>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</si>
  <si>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</si>
  <si>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</si>
  <si>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</si>
  <si>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</si>
  <si>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</si>
  <si>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</si>
  <si>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</si>
  <si>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</si>
  <si>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</si>
  <si>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</si>
  <si>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</si>
  <si>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</si>
  <si>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</si>
  <si>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</si>
  <si>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</si>
  <si>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</si>
  <si>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</si>
  <si>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2023/14 PaK</t>
  </si>
  <si>
    <t>Zelená střecha na budově ESF MU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</si>
  <si>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</si>
  <si>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</si>
  <si>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</si>
  <si>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</si>
  <si>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</si>
  <si>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</si>
  <si>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</si>
  <si>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62/13</t>
  </si>
  <si>
    <t>Brno-Veveří</t>
  </si>
  <si>
    <t>60754583</t>
  </si>
  <si>
    <t>CZ60754583</t>
  </si>
  <si>
    <t>Stavba</t>
  </si>
  <si>
    <t>Ostatní a vedlejší náklady</t>
  </si>
  <si>
    <t>0cc</t>
  </si>
  <si>
    <t>VN+ON</t>
  </si>
  <si>
    <t>Stavební objekt</t>
  </si>
  <si>
    <t>1</t>
  </si>
  <si>
    <t>1cc</t>
  </si>
  <si>
    <t>stavební část</t>
  </si>
  <si>
    <t>2cc</t>
  </si>
  <si>
    <t>profese</t>
  </si>
  <si>
    <t>Celkem za stavbu</t>
  </si>
  <si>
    <t>CZK</t>
  </si>
  <si>
    <t>#POPS</t>
  </si>
  <si>
    <t>Popis stavby: 2023/14 PaK - Zelená střecha na budově ESF MU</t>
  </si>
  <si>
    <t>#POPO</t>
  </si>
  <si>
    <t>Popis objektu: 00 - Vedlejší a ostatní náklady</t>
  </si>
  <si>
    <t>#POPR</t>
  </si>
  <si>
    <t>Popis rozpočtu: 0cc - VN+ON</t>
  </si>
  <si>
    <t>Popis objektu: 1 - Zelená střecha na budově ESF MU</t>
  </si>
  <si>
    <t>Popis rozpočtu: 1cc - stavební část</t>
  </si>
  <si>
    <t>Popis rozpočtu: 2cc - profese</t>
  </si>
  <si>
    <t>Rekapitulace dílů</t>
  </si>
  <si>
    <t>Typ dílu</t>
  </si>
  <si>
    <t>Zemní práce</t>
  </si>
  <si>
    <t>181</t>
  </si>
  <si>
    <t>Sadové úpravy</t>
  </si>
  <si>
    <t>2</t>
  </si>
  <si>
    <t>Základy a zvláštní zakládání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</si>
  <si>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</si>
  <si>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</si>
  <si>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</si>
  <si>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</si>
  <si>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</si>
  <si>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</si>
  <si>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</si>
  <si>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</si>
  <si>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</si>
  <si>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</si>
  <si>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</si>
  <si>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</si>
  <si>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721</t>
  </si>
  <si>
    <t>Vnitřní kanalizace</t>
  </si>
  <si>
    <t>722</t>
  </si>
  <si>
    <t>Vnitřní vodovod</t>
  </si>
  <si>
    <t>760-O</t>
  </si>
  <si>
    <t>ostatní výrobky</t>
  </si>
  <si>
    <t>764</t>
  </si>
  <si>
    <t>Konstrukce klempířské</t>
  </si>
  <si>
    <t>767</t>
  </si>
  <si>
    <t>Konstrukce zámečnické</t>
  </si>
  <si>
    <t>777</t>
  </si>
  <si>
    <t>Podlahy ze syntetických hmot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</si>
  <si>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</si>
  <si>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</si>
  <si>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</si>
  <si>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</si>
  <si>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</si>
  <si>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</si>
  <si>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</si>
  <si>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ON</t>
  </si>
  <si>
    <t>VN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</si>
  <si>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</si>
  <si>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</si>
  <si>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</si>
  <si>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</si>
  <si>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</si>
  <si>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</si>
  <si>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</si>
  <si>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</si>
  <si>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</si>
  <si>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</si>
  <si>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</si>
  <si>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</si>
  <si>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</si>
  <si>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</si>
  <si>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</si>
  <si>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</si>
  <si>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</si>
  <si>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</si>
  <si>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</si>
  <si>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</si>
  <si>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</si>
  <si>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</si>
  <si>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</si>
  <si>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</si>
  <si>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</si>
  <si>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</si>
  <si>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</si>
  <si>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</si>
  <si>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</si>
  <si>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</si>
  <si>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</si>
  <si>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</si>
  <si>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005241010R</t>
  </si>
  <si>
    <t xml:space="preserve">Dokumentace skutečného provedení </t>
  </si>
  <si>
    <t>Soubor</t>
  </si>
  <si>
    <t>RTS 23/ I</t>
  </si>
  <si>
    <t>Indiv</t>
  </si>
  <si>
    <t>VRN</t>
  </si>
  <si>
    <t>Běžná</t>
  </si>
  <si>
    <t>POL99_8</t>
  </si>
  <si>
    <t>Náklady na vyhotovení dokumentace skutečného provedení stavby a její předání objednateli v požadované formě a požadovaném počtu.</t>
  </si>
  <si>
    <t>POP</t>
  </si>
  <si>
    <t>SUM</t>
  </si>
  <si>
    <t>END</t>
  </si>
  <si>
    <t>Položkový soupis prací a dodávek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</si>
  <si>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</si>
  <si>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</si>
  <si>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</si>
  <si>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</si>
  <si>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</si>
  <si>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</si>
  <si>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</si>
  <si>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</si>
  <si>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>a : 162,1</t>
  </si>
  <si>
    <t>VV</t>
  </si>
  <si>
    <t>278381125R00</t>
  </si>
  <si>
    <t>Základy z betonu pod zařízení půdorysná plocha základu do 0,9 m2, z betonu C 20/25</t>
  </si>
  <si>
    <t>m3</t>
  </si>
  <si>
    <t>801-1</t>
  </si>
  <si>
    <t>(ventilátory, čerpadla, ohřívače, motorová zařízení, odstředivky, ždímačky, pračky apod.) z betonu prostého včetně potřebného bednění, s hladkou cementovou omítkou stěn, s potěrem, s vynecháním otvorů pro kotvení železa, bez zemních prací a izolace,</t>
  </si>
  <si>
    <t>pozn.7 : ,15*,18*,2*15</t>
  </si>
  <si>
    <t>631362021R00</t>
  </si>
  <si>
    <t>Výztuž mazanin z betonů a z lehkých betonů ze svařovaných sítí ze svařovaných sítí</t>
  </si>
  <si>
    <t>t</t>
  </si>
  <si>
    <t>včetně distančních prvků</t>
  </si>
  <si>
    <t>pozn.7 : ,15*,18*2*1,999*15*,001*1,1</t>
  </si>
  <si>
    <t>632451235R00</t>
  </si>
  <si>
    <t>Potěr pískocementový na mazaninách hlazený ocelovým hladítkem  o tloušťce od 30 do 40 mm</t>
  </si>
  <si>
    <t>nebo betonových podkladech (400 kg cementu/m3)</t>
  </si>
  <si>
    <t>pozn.2 : 5,8</t>
  </si>
  <si>
    <t>632902211R00</t>
  </si>
  <si>
    <t xml:space="preserve">Příprava zatvrdlého povrchu mazanin cementovým mlékem s  plastifikační přísadou </t>
  </si>
  <si>
    <t>801-4</t>
  </si>
  <si>
    <t>pro cementový potěr,</t>
  </si>
  <si>
    <t>950 1</t>
  </si>
  <si>
    <t>ochrana podlahy(marmoleum, dlažba) před poškozením - zřízení + odstranění</t>
  </si>
  <si>
    <t>Vlastní</t>
  </si>
  <si>
    <t>POL1_1</t>
  </si>
  <si>
    <t>cca : 150</t>
  </si>
  <si>
    <t>950 2</t>
  </si>
  <si>
    <t>ochrana výtahu  před poškozením - zřízení + odstranění</t>
  </si>
  <si>
    <t>ks</t>
  </si>
  <si>
    <t>950 3</t>
  </si>
  <si>
    <t>úklid stavbou dotčených prostor</t>
  </si>
  <si>
    <t>soubor</t>
  </si>
  <si>
    <t>961044111R00</t>
  </si>
  <si>
    <t>Bourání základů z betonu prostého</t>
  </si>
  <si>
    <t>801-3</t>
  </si>
  <si>
    <t>nebo vybourání otvorů průřezové plochy přes 4 m2 v základech,</t>
  </si>
  <si>
    <t>f cca : 8*,3*,3*,25</t>
  </si>
  <si>
    <t>i cca : (8+1+5)*,5*,5*,25</t>
  </si>
  <si>
    <t>965042141RT1</t>
  </si>
  <si>
    <t>Bourání podkladů pod dlažby nebo litých celistvých dlažeb a mazanin  betonových nebo z litého asfaltu, tloušťky do 100 mm, plochy přes 4 m2</t>
  </si>
  <si>
    <t>a1 : 5,8*,07</t>
  </si>
  <si>
    <t>965048515R00</t>
  </si>
  <si>
    <t>Bourání podkladů pod dlažby nebo litých celistvých dlažeb a mazanin  Broušení betonového povrchu do tloušťky 5 mm</t>
  </si>
  <si>
    <t>965081713RT1</t>
  </si>
  <si>
    <t>Bourání podlah z keramických dlaždic, tloušťky do 10 mm, plochy přes 1 m2</t>
  </si>
  <si>
    <t>bez podkladního lože, s jakoukoliv výplní spár</t>
  </si>
  <si>
    <t>a1 : 5,8</t>
  </si>
  <si>
    <t>965082941R00</t>
  </si>
  <si>
    <t>Odstranění násypu pod podlahami a ochranného na střechách tloušťky přes 200 mm, jakékoliv plochy</t>
  </si>
  <si>
    <t>b : 162,1*(,2+,24)/2</t>
  </si>
  <si>
    <t>970241100R00</t>
  </si>
  <si>
    <t>Řezání prostého betonu hloubka řezu 100 mm</t>
  </si>
  <si>
    <t>m</t>
  </si>
  <si>
    <t>a1 : 6,0+,96*2</t>
  </si>
  <si>
    <t>712300831R00</t>
  </si>
  <si>
    <t xml:space="preserve">Odstranění povlakové krytiny a mechu na střechách plochých do 10° povlakové krytiny  jednovrstvé,  </t>
  </si>
  <si>
    <t>800-711</t>
  </si>
  <si>
    <t>d (geotextilie+nopová fólie) : (615,12-5,8)*2</t>
  </si>
  <si>
    <t>712990813RT3</t>
  </si>
  <si>
    <t>Odstranění povlakové krytiny střech ostatní násypu nebo nánosu do 10° tloušťky přes 50 do 100 mm, z ploch jednotlivě přes 20 m</t>
  </si>
  <si>
    <t>c : 447,3</t>
  </si>
  <si>
    <t>712990816RT3</t>
  </si>
  <si>
    <t>Odstranění povlakové krytiny střech ostatní příplatek k cěně za každých dalších 50 mm tloušťky násypu, z ploch jednotlivě přes 20 m</t>
  </si>
  <si>
    <t>c : 447,3*2</t>
  </si>
  <si>
    <t>713104111R00</t>
  </si>
  <si>
    <t>Odstranění tepelné izolace z desek, lamel, rohoží, pásů a foukané izolace plochých střech, volně uložené, z desek z expandovaného polystyrenu, tloušťky do 100 mm</t>
  </si>
  <si>
    <t>800-713</t>
  </si>
  <si>
    <t>615,12-5,8</t>
  </si>
  <si>
    <t>721210823R00</t>
  </si>
  <si>
    <t>Demontáž vpusti střešní , DN 125</t>
  </si>
  <si>
    <t>kus</t>
  </si>
  <si>
    <t>800-721</t>
  </si>
  <si>
    <t>g : 2</t>
  </si>
  <si>
    <t>764421830R00</t>
  </si>
  <si>
    <t>Demontáž oplechování říms rš od 100 do 200 mm</t>
  </si>
  <si>
    <t>800-764</t>
  </si>
  <si>
    <t>h1 : 34,5</t>
  </si>
  <si>
    <t>h2 : 73,0</t>
  </si>
  <si>
    <t>721210823R0x</t>
  </si>
  <si>
    <t>Demontáž ochr.koše střešní vpusti</t>
  </si>
  <si>
    <t>96 i</t>
  </si>
  <si>
    <t>Odstranění květináčů  d 500mm</t>
  </si>
  <si>
    <t>i cca květináče+koše : 8+1+5</t>
  </si>
  <si>
    <t>96 j</t>
  </si>
  <si>
    <t>odstranění odpadkových košů</t>
  </si>
  <si>
    <t>j : 4</t>
  </si>
  <si>
    <t>999281108R00</t>
  </si>
  <si>
    <t xml:space="preserve">Přesun hmot pro opravy a údržbu objektů pro opravy a údržbu dosavadních objektů včetně vnějších plášťů  výšky do 12 m,  </t>
  </si>
  <si>
    <t>Přesun hmot</t>
  </si>
  <si>
    <t>POL7_</t>
  </si>
  <si>
    <t>oborů 801, 803, 811 a 812</t>
  </si>
  <si>
    <t xml:space="preserve">Hmotnosti z položek s pořadovými čísly: : </t>
  </si>
  <si>
    <t xml:space="preserve">2,3,4,5,6,7,8, : </t>
  </si>
  <si>
    <t>Součet: : 0,86700</t>
  </si>
  <si>
    <t>999281193R00</t>
  </si>
  <si>
    <t>Přesun hmot pro opravy a údržbu objektů pro opravy a údržbu dosavadních objektů včetně vnějších plášťů  příplatek za zvětšený přesun přes vymezenou největší dopravní vzdálenost  do 1000 m</t>
  </si>
  <si>
    <t>712300951RT3</t>
  </si>
  <si>
    <t>Oprava povlakové krytiny střech plochých do 10° oprava boulí NAIP pásy přitavením</t>
  </si>
  <si>
    <t>příplatek za správkový kus,</t>
  </si>
  <si>
    <t>(615,12-5,8)*,1</t>
  </si>
  <si>
    <t>712311101RZ1</t>
  </si>
  <si>
    <t>Povlakové krytiny střech do 10° za studena nátěrem 1 x, penetračním nebo asfaltovým lakem, včetně dodávky materiálu</t>
  </si>
  <si>
    <t>712341559RT2</t>
  </si>
  <si>
    <t>Povlakové krytiny střech do 10° pásy přitavením v celé ploše, 2 vrstvy, bez dodávky pásu</t>
  </si>
  <si>
    <t>712811101RZ1</t>
  </si>
  <si>
    <t>Samostatné vytažení izolačního povlaku za studena nátěrem 1 x, penetračním lakem (ALP), včetně dodávky materiálu</t>
  </si>
  <si>
    <t>na konstrukce převyšující úroveň střechy,</t>
  </si>
  <si>
    <t>,55*(9,88*4+34,5+73,0)</t>
  </si>
  <si>
    <t>712841559RT2</t>
  </si>
  <si>
    <t>Samostatné vytažení izol. povlaku pásy přitavením v celé ploše, 2 vrstvy, materiál ve specifikaci</t>
  </si>
  <si>
    <t>777101101R00</t>
  </si>
  <si>
    <t>Příprava podkladu vysávání podlah průmyslovým vysavačem</t>
  </si>
  <si>
    <t>800-773</t>
  </si>
  <si>
    <t>(615,12-5,8)</t>
  </si>
  <si>
    <t>628522559R</t>
  </si>
  <si>
    <t>Pás hydroizolační asfaltový tloušťka = 4,0 mm; asfalt: modifikovaný; nosná vložka: PES rouno PV; horní strana: minerální posyp; spodní strana: PE fólie</t>
  </si>
  <si>
    <t>SPCM</t>
  </si>
  <si>
    <t>Specifikace</t>
  </si>
  <si>
    <t>POL3_</t>
  </si>
  <si>
    <t>609,32*1,15+80,861*1,2</t>
  </si>
  <si>
    <t>62852265R</t>
  </si>
  <si>
    <t>Pás hydroizolační asfaltový tloušťka = 4,0 mm; asfalt: modifikovaný; nosná vložka: skelná tkanina; horní strana: minerální posyp; spodní strana: PE fólie</t>
  </si>
  <si>
    <t>998712102R00</t>
  </si>
  <si>
    <t>Přesun hmot pro povlakové krytiny v objektech výšky přes 6 do 12 m</t>
  </si>
  <si>
    <t>50 m vodorovně</t>
  </si>
  <si>
    <t xml:space="preserve">26,27,28,29,30,32,33, : </t>
  </si>
  <si>
    <t>Součet: : 8,21799</t>
  </si>
  <si>
    <t>713141123R00</t>
  </si>
  <si>
    <t>Montáž tepelné izolace plochých střech lepené bodově na tmel, jednovrstvé</t>
  </si>
  <si>
    <t>28376315R</t>
  </si>
  <si>
    <t>Výrobek izolační pro budovy z extrudovaného polystyrenu (XPS) tvar: deska; tloušťka d = 100,0 mm; OH = 35 kg/m3; lambda = 0,035 W/(m.K); pevnost v tlaku CS 500 kPa; RtF: E</t>
  </si>
  <si>
    <t>(615,12-5,8)*1,02</t>
  </si>
  <si>
    <t>998713102R00</t>
  </si>
  <si>
    <t>Přesun hmot pro izolace tepelné v objektech výšky do 12 m</t>
  </si>
  <si>
    <t xml:space="preserve">35,36, : </t>
  </si>
  <si>
    <t>Součet: : 3,39391</t>
  </si>
  <si>
    <t>721231174RT4</t>
  </si>
  <si>
    <t>Střešní vtoky vtok ve střeše s vegetačním souvrstvím, střecha zateplená, výška tepelné izolace do 300 mm, bez šachty pro vegetační souvrství, D 75, 110, 125 mm, včetně dodávky materiálu</t>
  </si>
  <si>
    <t>721231179RT3</t>
  </si>
  <si>
    <t>Střešní vtoky šachta pro souvrství "zelené" střechy, s pochůzím poklopem, 300x300x330 mm, včetně dodávky materiálu</t>
  </si>
  <si>
    <t>998721102R00</t>
  </si>
  <si>
    <t>Přesun hmot pro vnitřní kanalizaci v objektech výšky do 12 m</t>
  </si>
  <si>
    <t>50 m vodorovně, měřeno od těžiště půdorysné plochy skládky do těžiště půdorysné plochy objektu</t>
  </si>
  <si>
    <t xml:space="preserve">38,39, : </t>
  </si>
  <si>
    <t>Součet: : 0,01444</t>
  </si>
  <si>
    <t xml:space="preserve">   poznámka</t>
  </si>
  <si>
    <t>výrobky nacenit kompletně vč. povrch.úprav,kování,kotvení ,zárubní  a veškerých  prvků dle výpisu, výrobků, mimo generální klíč</t>
  </si>
  <si>
    <t>Agregovaná položka</t>
  </si>
  <si>
    <t>POL2_</t>
  </si>
  <si>
    <t>vč.přesunu hmot</t>
  </si>
  <si>
    <t>O 501</t>
  </si>
  <si>
    <t>O 501 - odpadkový koš - max. rozměr 260/260/985mm, kompl.dod+mtz dle výpisu výrobků</t>
  </si>
  <si>
    <t>764296230R00</t>
  </si>
  <si>
    <t>Ostatní střešní prvky z měděného plechu dodávka a montáž   připojovací lišty dilatační, rš 120 mm</t>
  </si>
  <si>
    <t>včetně spojovacích prostředků.</t>
  </si>
  <si>
    <t>K302 : 73,0</t>
  </si>
  <si>
    <t>764521220R00</t>
  </si>
  <si>
    <t>Oplechování říms a ozdobných prvků z měděného plechu výroba a montáž včetně rohů  rš 150 mm</t>
  </si>
  <si>
    <t>vč. spojovacích prvků</t>
  </si>
  <si>
    <t>včetně zednické výpomoci.</t>
  </si>
  <si>
    <t>K301 : 34,5</t>
  </si>
  <si>
    <t>764296240</t>
  </si>
  <si>
    <t>lemování atiky  Cu, rš do 150 mm</t>
  </si>
  <si>
    <t>Kalkul</t>
  </si>
  <si>
    <t>K303 : 1</t>
  </si>
  <si>
    <t>998764102R00</t>
  </si>
  <si>
    <t>Přesun hmot pro konstrukce klempířské v objektech výšky do 12 m</t>
  </si>
  <si>
    <t xml:space="preserve">43,44,45, : </t>
  </si>
  <si>
    <t>Součet: : 0,19171</t>
  </si>
  <si>
    <t>767990</t>
  </si>
  <si>
    <t>ocelová výztuha dřev.konstrukce pod odpadkový koš</t>
  </si>
  <si>
    <t>pozn.8 : 4</t>
  </si>
  <si>
    <t>Z 201</t>
  </si>
  <si>
    <t>Z201 - nerezová mřížka se síťkou proti hmyzu pro otvor d=40mm, kompl.dod+mtz dle výpisu výrobků</t>
  </si>
  <si>
    <t>Z ž</t>
  </si>
  <si>
    <t>instalační žlab kovový 90/160mm - výměna poškozených částí</t>
  </si>
  <si>
    <t>pozn.3 : 88*,1</t>
  </si>
  <si>
    <t>Z žk</t>
  </si>
  <si>
    <t>instalační žlab kovový 90/160mm - doplnění kotvení</t>
  </si>
  <si>
    <t>777116041RT1</t>
  </si>
  <si>
    <t>Podlahy lité epoxidové dvousložkové tloušťky 3 mm</t>
  </si>
  <si>
    <t>včetně penetračního nátěru s tvrdidlem.</t>
  </si>
  <si>
    <t>998777102R00</t>
  </si>
  <si>
    <t>Přesun hmot pro podlahy syntetické v objektech výšky do 12 m</t>
  </si>
  <si>
    <t xml:space="preserve">52, : </t>
  </si>
  <si>
    <t>Součet: : 0,02674</t>
  </si>
  <si>
    <t>783201811R00</t>
  </si>
  <si>
    <t>Odstranění nátěrů z kovových doplňk.konstrukcí oškrabáním</t>
  </si>
  <si>
    <t>800-783</t>
  </si>
  <si>
    <t>pozn.5 : (2*15,0+2*6,0)*,15</t>
  </si>
  <si>
    <t>pozn.6 : 2*,81*,41*3</t>
  </si>
  <si>
    <t>pozn.3 : 88,0*(,09*2+,16)</t>
  </si>
  <si>
    <t>783225600R00</t>
  </si>
  <si>
    <t xml:space="preserve">Nátěry kov.stavebních doplňk.konstrukcí syntetické 2x email,  </t>
  </si>
  <si>
    <t>včetně pomocného lešení.</t>
  </si>
  <si>
    <t>pozn.8 : 4*,5</t>
  </si>
  <si>
    <t>783226100R00</t>
  </si>
  <si>
    <t xml:space="preserve">Nátěry kov.stavebních doplňk.konstrukcí syntetické základní,  </t>
  </si>
  <si>
    <t>783pat</t>
  </si>
  <si>
    <t>patinování měděných klemp.výrobků kompl.dod+mtz</t>
  </si>
  <si>
    <t>K301,302,303 : ,15*34,5+,1*73,0+,15*1,0</t>
  </si>
  <si>
    <t>979011111R00</t>
  </si>
  <si>
    <t>Svislá doprava suti a vybouraných hmot za prvé podlaží nad nebo pod základním podlažím</t>
  </si>
  <si>
    <t xml:space="preserve">Demontážní hmotnosti z položek s pořadovými čísly: : </t>
  </si>
  <si>
    <t xml:space="preserve">1,6,7,8,9,10,11,12,13,14,15,16,17,18,19,20,29, : </t>
  </si>
  <si>
    <t>Součet: : 238,60814</t>
  </si>
  <si>
    <t>Začátek provozního součtu</t>
  </si>
  <si>
    <t xml:space="preserve">  1,055*2,0+,406*2,2+5,8*(,0126+,02)</t>
  </si>
  <si>
    <t xml:space="preserve">  35,662*1,4</t>
  </si>
  <si>
    <t xml:space="preserve">  447,3*,167</t>
  </si>
  <si>
    <t xml:space="preserve">  894,6*,084</t>
  </si>
  <si>
    <t>Konec provozního součtu</t>
  </si>
  <si>
    <t>-202,96458</t>
  </si>
  <si>
    <t>979011121R00</t>
  </si>
  <si>
    <t>Svislá doprava suti a vybouraných hmot příplatek za každé další podlaží</t>
  </si>
  <si>
    <t>979011311RT1</t>
  </si>
  <si>
    <t>Svislá doprava suti a vybouraných hmot shozem s naložením suti do shozu</t>
  </si>
  <si>
    <t>35,662*1,4</t>
  </si>
  <si>
    <t>447,3*,167</t>
  </si>
  <si>
    <t>894,6*,084</t>
  </si>
  <si>
    <t>1,055*2,0+,406*2,2+5,8*(,0126+,02)</t>
  </si>
  <si>
    <t>979011321R00</t>
  </si>
  <si>
    <t>Svislá doprava suti a vybouraných hmot shozem montáž a demontáž shozu za prvé podlaží nad základním podlažím</t>
  </si>
  <si>
    <t>979011329R00</t>
  </si>
  <si>
    <t>Svislá doprava suti a vybouraných hmot shozem příplatek k ceně k montáže a demontáže shozu další podlaží</t>
  </si>
  <si>
    <t>podlaž</t>
  </si>
  <si>
    <t>979011331R00</t>
  </si>
  <si>
    <t>Svislá doprava suti a vybouraných hmot shozem pronájem shozu</t>
  </si>
  <si>
    <t>den</t>
  </si>
  <si>
    <t>15*9</t>
  </si>
  <si>
    <t>979011332R00</t>
  </si>
  <si>
    <t>Svislá doprava suti a vybouraných hmot shozem pronájem násypky</t>
  </si>
  <si>
    <t>979011336R00</t>
  </si>
  <si>
    <t>Svislá doprava suti a vybouraných hmot shozem pronájem rukávu proti prachu dl.20 m</t>
  </si>
  <si>
    <t>979082121R00</t>
  </si>
  <si>
    <t>Vnitrostaveništní doprava suti a vybouraných hmot příplatek k ceně za každých dalších 5 m</t>
  </si>
  <si>
    <t xml:space="preserve">  Součet: : 238,60814</t>
  </si>
  <si>
    <t xml:space="preserve">  -202,96458</t>
  </si>
  <si>
    <t>25,64356*14</t>
  </si>
  <si>
    <t>202,96458*5</t>
  </si>
  <si>
    <t>979990103R00</t>
  </si>
  <si>
    <t>Poplatek za skládku za uložení, betonu,  , skupina 17 01 01 z Katalogu odpadů</t>
  </si>
  <si>
    <t>162,1*,138</t>
  </si>
  <si>
    <t>979990122R00</t>
  </si>
  <si>
    <t>Poplatek za skládku za uložení, PVC střešní krytina,  , skupina 17 02 03 z Katalogu odpadů</t>
  </si>
  <si>
    <t xml:space="preserve">1,6,7,8,9,10,11,12,13,14,15,16,17,18,19,20,28, : </t>
  </si>
  <si>
    <t xml:space="preserve">  162,1*,138</t>
  </si>
  <si>
    <t>-225,33438</t>
  </si>
  <si>
    <t>979999973R00</t>
  </si>
  <si>
    <t>Poplatek za skládku za uložení, zemina a kamení,  , skupina 17 05 04 z Katalogu odpadů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</si>
  <si>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</si>
  <si>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</si>
  <si>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</si>
  <si>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</si>
  <si>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</si>
  <si>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1,9,10,11,12,13,14,15,16,17,18,19,20,21,22,23,26, : </t>
  </si>
  <si>
    <t>Součet: : 236,90204</t>
  </si>
  <si>
    <t>979081121R00</t>
  </si>
  <si>
    <t>Odvoz suti a vybouraných hmot na skládku příplatek za každý další 1 km</t>
  </si>
  <si>
    <t>Součet: : 3316,62858</t>
  </si>
  <si>
    <t>979082111R00</t>
  </si>
  <si>
    <t>Vnitrostaveništní doprava suti a vybouraných hmot do 10 m</t>
  </si>
  <si>
    <t>180</t>
  </si>
  <si>
    <t>Sadové úpravy - dle samostatného rozpočtu</t>
  </si>
  <si>
    <t>722172431R00</t>
  </si>
  <si>
    <t>Potrubí z plastických hmot polypropylenové potrubí PP-R, D 20 mm, s 3,4 mm, PN 20,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</si>
  <si>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</si>
  <si>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</si>
  <si>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</si>
  <si>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722181232RT7</t>
  </si>
  <si>
    <t>Izolace vodovodního potrubí návleková z trubic z pěnového polyetylenu s povrchovou ochrannou PET fólií zesílenou polyesterovou mřížkou 8x8 mm, tloušťka stěny 9 mm, d 22 mm</t>
  </si>
  <si>
    <t>V položce je kalkulována dodávka izolační trubice, spon a lepicí pásky.</t>
  </si>
  <si>
    <t>722190401R00</t>
  </si>
  <si>
    <t>Vyvedení a upevnění výpustek DN 15</t>
  </si>
  <si>
    <t>722290226R00</t>
  </si>
  <si>
    <t>Dílčí tlakové zkoušky vodovodního potrubí závitového, do DN 50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</si>
  <si>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</si>
  <si>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</si>
  <si>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</si>
  <si>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</si>
  <si>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722131931R0x</t>
  </si>
  <si>
    <t>Oprava a propojení dosavadního závitového potrubí DN 15 mm vč.dodávky svěrné spojky</t>
  </si>
  <si>
    <t xml:space="preserve">722221 </t>
  </si>
  <si>
    <t>NEZÁMRZNÝ ZAHRADNÍ VENTIL G1/2 ( TL.ZDI 450MM) - dod+mtz</t>
  </si>
  <si>
    <t>72598</t>
  </si>
  <si>
    <t>Dvířka  150 x 150 mm, nerez - dod+mtz</t>
  </si>
  <si>
    <t>722p1</t>
  </si>
  <si>
    <t>STAVEBNÍ PŘÍPOMOCE ( sekání  drážek, prostupy atd.)</t>
  </si>
  <si>
    <t>722p2</t>
  </si>
  <si>
    <t>STAVEBNÍ PŘÍPOMOCE -hrubé zapravení drážek</t>
  </si>
  <si>
    <t xml:space="preserve">55111 </t>
  </si>
  <si>
    <t>Mosazný uzavírací ventil přímý DN15 PN42-185°C</t>
  </si>
  <si>
    <t>998722102R00</t>
  </si>
  <si>
    <t>Přesun hmot pro vnitřní vodovod v objektech výšky do 12 m</t>
  </si>
  <si>
    <t>vodorovně do 50 m</t>
  </si>
  <si>
    <t xml:space="preserve">2,3,5,6,7,8,9,12, : </t>
  </si>
  <si>
    <t>Součet: : 0,00712</t>
  </si>
  <si>
    <t>210</t>
  </si>
  <si>
    <t>Elektroinstalace - silnoproud dle samostatného rozpočtu</t>
  </si>
  <si>
    <t>Poznámky</t>
  </si>
  <si>
    <t>Platí pro celou stavbu:</t>
  </si>
  <si>
    <t xml:space="preserve">a) veškeré položky na vybudování, provoz a odstranění zařízební staveniště </t>
  </si>
  <si>
    <t>zahrnout do jednotkových cen:</t>
  </si>
  <si>
    <t xml:space="preserve">b) v rozsahu prací zhotovitele jsou rovněž jakékoliv prvky, zařízení, práce a pomocné  </t>
  </si>
  <si>
    <t xml:space="preserve">materiály neuvedené v tomto soupisu, ale jsou nezbytně nutné k dokončení a   </t>
  </si>
  <si>
    <t>provozování díla. Bude zahrnuto do jednotkových cen</t>
  </si>
  <si>
    <t>c) součástí dodávky jsou i náklady na geodetická:</t>
  </si>
  <si>
    <t>měření, jako například vytyčení konstrukcí, inženýrských sítí, kontrolní měření,</t>
  </si>
  <si>
    <t>zaměření skutečného stavu apod.:bude zahrnuto do jednotkových cen</t>
  </si>
  <si>
    <t>d) součástí dodávky jsou i náklady na případná:</t>
  </si>
  <si>
    <t>opatření související s ochranou stávajících sítí, komunikací, dopravního značení apod.:</t>
  </si>
  <si>
    <t xml:space="preserve">e) součástí jednotkových cen jsou i případné vícenáklady související  s případnou  výstavbou </t>
  </si>
  <si>
    <t>v zimním období i ztíženéným provádění stavebnmích prací: bude zahrnuto  do jednotkových cen</t>
  </si>
  <si>
    <t xml:space="preserve">f) nedílnou součástí výkazu výměr ( slepého rozpočtu) je projektová dokumentace; </t>
  </si>
  <si>
    <t>zpracovatel nabídky je povinen prověřit specifikace a výměry uvedené ve výkazu výměr</t>
  </si>
  <si>
    <t>a v případě zjištěných rozdílů má na tyto rozdíly</t>
  </si>
  <si>
    <t>upozornit písemně prostřednictvím žádosti o dodatečné informace</t>
  </si>
  <si>
    <t>g) součástí dodávky je kompletní dokladová část:</t>
  </si>
  <si>
    <t xml:space="preserve">h) veškeré práce budou fakturovány na základě soupisu skutečně provedených prací a dodávek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</si>
</sst>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5" fontId="20" fillId="0" borderId="0" xfId="0" quotePrefix="1" applyNumberFormat="1" applyFont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21" fillId="0" borderId="0" xfId="0" applyNumberFormat="1" applyFont="1" applyAlignment="1">
      <alignment horizontal="left" vertical="top" wrapText="1"/>
    </xf>
    <xf numFmtId="165" fontId="21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8JxE7OV2eTB4aN2y7Pe7lw+8Wp+S4uk/GCNYA9NwvBTWicV+bSGYFB+IXcUm+MmTwOZ59mJaebL+evTlPvZgnA==" saltValue="9NQf/hG/8fGYE7rCptNh4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O81"/>
  <sheetViews>
    <sheetView showGridLines="0" topLeftCell="B1" zoomScaleNormal="100" zoomScaleSheetLayoutView="75" workbookViewId="0">
      <selection activeCell="L13" sqref="L1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198" t="s">
        <v>41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2"/>
      <c r="B2" s="72" t="s">
        <v>22</v>
      </c>
      <c r="C2" s="73"/>
      <c r="D2" s="74" t="s">
        <v>43</v>
      </c>
      <c r="E2" s="207" t="s">
        <v>44</v>
      </c>
      <c r="F2" s="208"/>
      <c r="G2" s="208"/>
      <c r="H2" s="208"/>
      <c r="I2" s="208"/>
      <c r="J2" s="209"/>
      <c r="O2" s="1"/>
    </row>
    <row r="3" spans="1:15" ht="27" hidden="1" customHeight="1" x14ac:dyDescent="0.2">
      <c r="A3" s="2"/>
      <c r="B3" s="75"/>
      <c r="C3" s="73"/>
      <c r="D3" s="76"/>
      <c r="E3" s="210"/>
      <c r="F3" s="211"/>
      <c r="G3" s="211"/>
      <c r="H3" s="211"/>
      <c r="I3" s="211"/>
      <c r="J3" s="212"/>
    </row>
    <row r="4" spans="1:15" ht="23.25" customHeight="1" x14ac:dyDescent="0.2">
      <c r="A4" s="2"/>
      <c r="B4" s="77"/>
      <c r="C4" s="78"/>
      <c r="D4" s="79"/>
      <c r="E4" s="220"/>
      <c r="F4" s="220"/>
      <c r="G4" s="220"/>
      <c r="H4" s="220"/>
      <c r="I4" s="220"/>
      <c r="J4" s="221"/>
    </row>
    <row r="5" spans="1:15" ht="24" customHeight="1" x14ac:dyDescent="0.2">
      <c r="A5" s="2"/>
      <c r="B5" s="30" t="s">
        <v>42</v>
      </c>
      <c r="D5" s="224" t="s">
        <v>45</v>
      </c>
      <c r="E5" s="225"/>
      <c r="F5" s="225"/>
      <c r="G5" s="225"/>
      <c r="H5" s="18" t="s">
        <v>40</v>
      </c>
      <c r="I5" s="82" t="s">
        <v>49</v>
      </c>
      <c r="J5" s="8"/>
    </row>
    <row r="6" spans="1:15" ht="15.75" customHeight="1" x14ac:dyDescent="0.2">
      <c r="A6" s="2"/>
      <c r="B6" s="27"/>
      <c r="C6" s="52"/>
      <c r="D6" s="226" t="s">
        <v>46</v>
      </c>
      <c r="E6" s="227"/>
      <c r="F6" s="227"/>
      <c r="G6" s="227"/>
      <c r="H6" s="18" t="s">
        <v>34</v>
      </c>
      <c r="I6" s="82" t="s">
        <v>50</v>
      </c>
      <c r="J6" s="8"/>
    </row>
    <row r="7" spans="1:15" ht="15.75" customHeight="1" x14ac:dyDescent="0.2">
      <c r="A7" s="2"/>
      <c r="B7" s="28"/>
      <c r="C7" s="53"/>
      <c r="D7" s="81" t="s">
        <v>48</v>
      </c>
      <c r="E7" s="228" t="s">
        <v>47</v>
      </c>
      <c r="F7" s="229"/>
      <c r="G7" s="22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0" t="s">
        <v>51</v>
      </c>
      <c r="H8" s="18" t="s">
        <v>40</v>
      </c>
      <c r="I8" s="82" t="s">
        <v>54</v>
      </c>
      <c r="J8" s="8"/>
    </row>
    <row r="9" spans="1:15" ht="15.75" hidden="1" customHeight="1" x14ac:dyDescent="0.2">
      <c r="A9" s="2"/>
      <c r="B9" s="2"/>
      <c r="D9" s="80" t="s">
        <v>52</v>
      </c>
      <c r="H9" s="18" t="s">
        <v>34</v>
      </c>
      <c r="I9" s="82" t="s">
        <v>55</v>
      </c>
      <c r="J9" s="8"/>
    </row>
    <row r="10" spans="1:15" ht="15.75" hidden="1" customHeight="1" x14ac:dyDescent="0.2">
      <c r="A10" s="2"/>
      <c r="B10" s="34"/>
      <c r="C10" s="53"/>
      <c r="D10" s="81" t="s">
        <v>48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14"/>
      <c r="E11" s="214"/>
      <c r="F11" s="214"/>
      <c r="G11" s="214"/>
      <c r="H11" s="18" t="s">
        <v>40</v>
      </c>
      <c r="I11" s="84"/>
      <c r="J11" s="8"/>
    </row>
    <row r="12" spans="1:15" ht="15.75" customHeight="1" x14ac:dyDescent="0.2">
      <c r="A12" s="2"/>
      <c r="B12" s="27"/>
      <c r="C12" s="52"/>
      <c r="D12" s="219"/>
      <c r="E12" s="219"/>
      <c r="F12" s="219"/>
      <c r="G12" s="219"/>
      <c r="H12" s="18" t="s">
        <v>34</v>
      </c>
      <c r="I12" s="84"/>
      <c r="J12" s="8"/>
    </row>
    <row r="13" spans="1:15" ht="15.75" customHeight="1" x14ac:dyDescent="0.2">
      <c r="A13" s="2"/>
      <c r="B13" s="28"/>
      <c r="C13" s="53"/>
      <c r="D13" s="85"/>
      <c r="E13" s="222"/>
      <c r="F13" s="223"/>
      <c r="G13" s="223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13"/>
      <c r="F15" s="213"/>
      <c r="G15" s="215"/>
      <c r="H15" s="215"/>
      <c r="I15" s="215" t="s">
        <v>29</v>
      </c>
      <c r="J15" s="216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4"/>
      <c r="F16" s="205"/>
      <c r="G16" s="204"/>
      <c r="H16" s="205"/>
      <c r="I16" s="204">
        <f>SUMIF(F59:F77,A16,I59:I77)+SUMIF(F59:F77,"PSU",I59:I77)</f>
        <v>0</v>
      </c>
      <c r="J16" s="206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4"/>
      <c r="F17" s="205"/>
      <c r="G17" s="204"/>
      <c r="H17" s="205"/>
      <c r="I17" s="204">
        <f>SUMIF(F59:F77,A17,I59:I77)</f>
        <v>0</v>
      </c>
      <c r="J17" s="206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4"/>
      <c r="F18" s="205"/>
      <c r="G18" s="204"/>
      <c r="H18" s="205"/>
      <c r="I18" s="204">
        <f>SUMIF(F59:F77,A18,I59:I77)</f>
        <v>0</v>
      </c>
      <c r="J18" s="206"/>
    </row>
    <row r="19" spans="1:10" ht="23.25" customHeight="1" x14ac:dyDescent="0.2">
      <c r="A19" s="142" t="s">
        <v>116</v>
      </c>
      <c r="B19" s="37" t="s">
        <v>27</v>
      </c>
      <c r="C19" s="58"/>
      <c r="D19" s="59"/>
      <c r="E19" s="204"/>
      <c r="F19" s="205"/>
      <c r="G19" s="204"/>
      <c r="H19" s="205"/>
      <c r="I19" s="204">
        <f>SUMIF(F59:F77,A19,I59:I77)</f>
        <v>0</v>
      </c>
      <c r="J19" s="206"/>
    </row>
    <row r="20" spans="1:10" ht="23.25" customHeight="1" x14ac:dyDescent="0.2">
      <c r="A20" s="142" t="s">
        <v>115</v>
      </c>
      <c r="B20" s="37" t="s">
        <v>28</v>
      </c>
      <c r="C20" s="58"/>
      <c r="D20" s="59"/>
      <c r="E20" s="204"/>
      <c r="F20" s="205"/>
      <c r="G20" s="204"/>
      <c r="H20" s="205"/>
      <c r="I20" s="204">
        <f>SUMIF(F59:F77,A20,I59:I77)</f>
        <v>0</v>
      </c>
      <c r="J20" s="206"/>
    </row>
    <row r="21" spans="1:10" ht="23.25" customHeight="1" x14ac:dyDescent="0.2">
      <c r="A21" s="2"/>
      <c r="B21" s="47" t="s">
        <v>29</v>
      </c>
      <c r="C21" s="60"/>
      <c r="D21" s="61"/>
      <c r="E21" s="217"/>
      <c r="F21" s="218"/>
      <c r="G21" s="217"/>
      <c r="H21" s="218"/>
      <c r="I21" s="217">
        <f>SUM(I16:J20)</f>
        <v>0</v>
      </c>
      <c r="J21" s="23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33">
        <f>ZakladDPHSniVypocet</f>
        <v>0</v>
      </c>
      <c r="H23" s="234"/>
      <c r="I23" s="234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31">
        <f>I23*E23/100</f>
        <v>0</v>
      </c>
      <c r="H24" s="232"/>
      <c r="I24" s="232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33">
        <f>ZakladDPHZaklVypocet</f>
        <v>0</v>
      </c>
      <c r="H25" s="234"/>
      <c r="I25" s="234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01">
        <f>I25*E25/100</f>
        <v>0</v>
      </c>
      <c r="H26" s="202"/>
      <c r="I26" s="202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03">
        <f>CenaCelkemBezDPH-(ZakladDPHSni+ZakladDPHZakl)</f>
        <v>0</v>
      </c>
      <c r="H27" s="203"/>
      <c r="I27" s="203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37">
        <f>IF(A28&gt;50, ROUNDUP(A27, 0), ROUNDDOWN(A27, 0))</f>
        <v>0</v>
      </c>
      <c r="H28" s="237"/>
      <c r="I28" s="237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36">
        <f>ZakladDPHSni+DPHSni+ZakladDPHZakl+DPHZakl+Zaokrouhleni</f>
        <v>0</v>
      </c>
      <c r="H29" s="236"/>
      <c r="I29" s="236"/>
      <c r="J29" s="122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38"/>
      <c r="E34" s="239"/>
      <c r="G34" s="240"/>
      <c r="H34" s="241"/>
      <c r="I34" s="241"/>
      <c r="J34" s="24"/>
    </row>
    <row r="35" spans="1:10" ht="12.75" customHeight="1" x14ac:dyDescent="0.2">
      <c r="A35" s="2"/>
      <c r="B35" s="2"/>
      <c r="D35" s="230" t="s">
        <v>2</v>
      </c>
      <c r="E35" s="23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56</v>
      </c>
      <c r="C39" s="242"/>
      <c r="D39" s="242"/>
      <c r="E39" s="242"/>
      <c r="F39" s="99">
        <f>'00 0cc Naklady'!AE12+'1 1cc Pol'!AE243+'1 2cc Pol'!AE36</f>
        <v>0</v>
      </c>
      <c r="G39" s="100">
        <f>'00 0cc Naklady'!AF12+'1 1cc Pol'!AF243+'1 2cc Pol'!AF36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43" t="s">
        <v>57</v>
      </c>
      <c r="D40" s="243"/>
      <c r="E40" s="243"/>
      <c r="F40" s="105">
        <f>'00 0cc Naklady'!AE12</f>
        <v>0</v>
      </c>
      <c r="G40" s="106">
        <f>'00 0cc Naklady'!AF12</f>
        <v>0</v>
      </c>
      <c r="H40" s="106"/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87">
        <v>3</v>
      </c>
      <c r="B41" s="109" t="s">
        <v>58</v>
      </c>
      <c r="C41" s="242" t="s">
        <v>59</v>
      </c>
      <c r="D41" s="242"/>
      <c r="E41" s="242"/>
      <c r="F41" s="110">
        <f>'00 0cc Naklady'!AE12</f>
        <v>0</v>
      </c>
      <c r="G41" s="101">
        <f>'00 0cc Naklady'!AF12</f>
        <v>0</v>
      </c>
      <c r="H41" s="101"/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">
      <c r="A42" s="87">
        <v>2</v>
      </c>
      <c r="B42" s="104"/>
      <c r="C42" s="243" t="s">
        <v>60</v>
      </c>
      <c r="D42" s="243"/>
      <c r="E42" s="243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61</v>
      </c>
      <c r="C43" s="243" t="s">
        <v>44</v>
      </c>
      <c r="D43" s="243"/>
      <c r="E43" s="243"/>
      <c r="F43" s="105">
        <f>'1 1cc Pol'!AE243+'1 2cc Pol'!AE36</f>
        <v>0</v>
      </c>
      <c r="G43" s="106">
        <f>'1 1cc Pol'!AF243+'1 2cc Pol'!AF36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62</v>
      </c>
      <c r="C44" s="242" t="s">
        <v>63</v>
      </c>
      <c r="D44" s="242"/>
      <c r="E44" s="242"/>
      <c r="F44" s="110">
        <f>'1 1cc Pol'!AE243</f>
        <v>0</v>
      </c>
      <c r="G44" s="101">
        <f>'1 1cc Pol'!AF243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>
        <v>3</v>
      </c>
      <c r="B45" s="109" t="s">
        <v>64</v>
      </c>
      <c r="C45" s="242" t="s">
        <v>65</v>
      </c>
      <c r="D45" s="242"/>
      <c r="E45" s="242"/>
      <c r="F45" s="110">
        <f>'1 2cc Pol'!AE36</f>
        <v>0</v>
      </c>
      <c r="G45" s="101">
        <f>'1 2cc Pol'!AF36</f>
        <v>0</v>
      </c>
      <c r="H45" s="101"/>
      <c r="I45" s="102">
        <f>F45+G45+H45</f>
        <v>0</v>
      </c>
      <c r="J45" s="103" t="str">
        <f>IF(CenaCelkemVypocet=0,"",I45/CenaCelkemVypocet*100)</f>
        <v/>
      </c>
    </row>
    <row r="46" spans="1:10" ht="25.5" customHeight="1" x14ac:dyDescent="0.2">
      <c r="A46" s="87"/>
      <c r="B46" s="244" t="s">
        <v>66</v>
      </c>
      <c r="C46" s="245"/>
      <c r="D46" s="245"/>
      <c r="E46" s="245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3">
        <f>SUMIF(A39:A45,"=1",I39:I45)</f>
        <v>0</v>
      </c>
      <c r="J46" s="114">
        <f>SUMIF(A39:A45,"=1",J39:J45)</f>
        <v>0</v>
      </c>
    </row>
    <row r="48" spans="1:10" x14ac:dyDescent="0.2">
      <c r="A48" t="s">
        <v>68</v>
      </c>
      <c r="B48" t="s">
        <v>69</v>
      </c>
    </row>
    <row r="49" spans="1:10" x14ac:dyDescent="0.2">
      <c r="A49" t="s">
        <v>70</v>
      </c>
      <c r="B49" t="s">
        <v>71</v>
      </c>
    </row>
    <row r="50" spans="1:10" x14ac:dyDescent="0.2">
      <c r="A50" t="s">
        <v>72</v>
      </c>
      <c r="B50" t="s">
        <v>73</v>
      </c>
    </row>
    <row r="51" spans="1:10" x14ac:dyDescent="0.2">
      <c r="A51" t="s">
        <v>70</v>
      </c>
      <c r="B51" t="s">
        <v>74</v>
      </c>
    </row>
    <row r="52" spans="1:10" x14ac:dyDescent="0.2">
      <c r="A52" t="s">
        <v>72</v>
      </c>
      <c r="B52" t="s">
        <v>75</v>
      </c>
    </row>
    <row r="53" spans="1:10" x14ac:dyDescent="0.2">
      <c r="A53" t="s">
        <v>72</v>
      </c>
      <c r="B53" t="s">
        <v>76</v>
      </c>
    </row>
    <row r="56" spans="1:10" ht="15.75" x14ac:dyDescent="0.25">
      <c r="B56" s="123" t="s">
        <v>77</v>
      </c>
    </row>
    <row r="58" spans="1:10" ht="25.5" customHeight="1" x14ac:dyDescent="0.2">
      <c r="A58" s="125"/>
      <c r="B58" s="128" t="s">
        <v>17</v>
      </c>
      <c r="C58" s="128" t="s">
        <v>5</v>
      </c>
      <c r="D58" s="129"/>
      <c r="E58" s="129"/>
      <c r="F58" s="130" t="s">
        <v>78</v>
      </c>
      <c r="G58" s="130"/>
      <c r="H58" s="130"/>
      <c r="I58" s="130" t="s">
        <v>29</v>
      </c>
      <c r="J58" s="130" t="s">
        <v>0</v>
      </c>
    </row>
    <row r="59" spans="1:10" ht="36.75" customHeight="1" x14ac:dyDescent="0.2">
      <c r="A59" s="126"/>
      <c r="B59" s="131" t="s">
        <v>61</v>
      </c>
      <c r="C59" s="246" t="s">
        <v>79</v>
      </c>
      <c r="D59" s="247"/>
      <c r="E59" s="247"/>
      <c r="F59" s="138" t="s">
        <v>24</v>
      </c>
      <c r="G59" s="139"/>
      <c r="H59" s="139"/>
      <c r="I59" s="139">
        <f>'1 1cc Pol'!G8</f>
        <v>0</v>
      </c>
      <c r="J59" s="135" t="str">
        <f>IF(I78=0,"",I59/I78*100)</f>
        <v/>
      </c>
    </row>
    <row r="60" spans="1:10" ht="36.75" customHeight="1" x14ac:dyDescent="0.2">
      <c r="A60" s="126"/>
      <c r="B60" s="131" t="s">
        <v>80</v>
      </c>
      <c r="C60" s="246" t="s">
        <v>81</v>
      </c>
      <c r="D60" s="247"/>
      <c r="E60" s="247"/>
      <c r="F60" s="138" t="s">
        <v>24</v>
      </c>
      <c r="G60" s="139"/>
      <c r="H60" s="139"/>
      <c r="I60" s="139">
        <f>'1 2cc Pol'!G8</f>
        <v>0</v>
      </c>
      <c r="J60" s="135" t="str">
        <f>IF(I78=0,"",I60/I78*100)</f>
        <v/>
      </c>
    </row>
    <row r="61" spans="1:10" ht="36.75" customHeight="1" x14ac:dyDescent="0.2">
      <c r="A61" s="126"/>
      <c r="B61" s="131" t="s">
        <v>82</v>
      </c>
      <c r="C61" s="246" t="s">
        <v>83</v>
      </c>
      <c r="D61" s="247"/>
      <c r="E61" s="247"/>
      <c r="F61" s="138" t="s">
        <v>24</v>
      </c>
      <c r="G61" s="139"/>
      <c r="H61" s="139"/>
      <c r="I61" s="139">
        <f>'1 1cc Pol'!G12</f>
        <v>0</v>
      </c>
      <c r="J61" s="135" t="str">
        <f>IF(I78=0,"",I61/I78*100)</f>
        <v/>
      </c>
    </row>
    <row r="62" spans="1:10" ht="36.75" customHeight="1" x14ac:dyDescent="0.2">
      <c r="A62" s="126"/>
      <c r="B62" s="131" t="s">
        <v>84</v>
      </c>
      <c r="C62" s="246" t="s">
        <v>85</v>
      </c>
      <c r="D62" s="247"/>
      <c r="E62" s="247"/>
      <c r="F62" s="138" t="s">
        <v>24</v>
      </c>
      <c r="G62" s="139"/>
      <c r="H62" s="139"/>
      <c r="I62" s="139">
        <f>'1 1cc Pol'!G19</f>
        <v>0</v>
      </c>
      <c r="J62" s="135" t="str">
        <f>IF(I78=0,"",I62/I78*100)</f>
        <v/>
      </c>
    </row>
    <row r="63" spans="1:10" ht="36.75" customHeight="1" x14ac:dyDescent="0.2">
      <c r="A63" s="126"/>
      <c r="B63" s="131" t="s">
        <v>86</v>
      </c>
      <c r="C63" s="246" t="s">
        <v>87</v>
      </c>
      <c r="D63" s="247"/>
      <c r="E63" s="247"/>
      <c r="F63" s="138" t="s">
        <v>24</v>
      </c>
      <c r="G63" s="139"/>
      <c r="H63" s="139"/>
      <c r="I63" s="139">
        <f>'1 1cc Pol'!G26</f>
        <v>0</v>
      </c>
      <c r="J63" s="135" t="str">
        <f>IF(I78=0,"",I63/I78*100)</f>
        <v/>
      </c>
    </row>
    <row r="64" spans="1:10" ht="36.75" customHeight="1" x14ac:dyDescent="0.2">
      <c r="A64" s="126"/>
      <c r="B64" s="131" t="s">
        <v>88</v>
      </c>
      <c r="C64" s="246" t="s">
        <v>89</v>
      </c>
      <c r="D64" s="247"/>
      <c r="E64" s="247"/>
      <c r="F64" s="138" t="s">
        <v>24</v>
      </c>
      <c r="G64" s="139"/>
      <c r="H64" s="139"/>
      <c r="I64" s="139">
        <f>'1 1cc Pol'!G31</f>
        <v>0</v>
      </c>
      <c r="J64" s="135" t="str">
        <f>IF(I78=0,"",I64/I78*100)</f>
        <v/>
      </c>
    </row>
    <row r="65" spans="1:10" ht="36.75" customHeight="1" x14ac:dyDescent="0.2">
      <c r="A65" s="126"/>
      <c r="B65" s="131" t="s">
        <v>90</v>
      </c>
      <c r="C65" s="246" t="s">
        <v>91</v>
      </c>
      <c r="D65" s="247"/>
      <c r="E65" s="247"/>
      <c r="F65" s="138" t="s">
        <v>24</v>
      </c>
      <c r="G65" s="139"/>
      <c r="H65" s="139"/>
      <c r="I65" s="139">
        <f>'1 1cc Pol'!G66</f>
        <v>0</v>
      </c>
      <c r="J65" s="135" t="str">
        <f>IF(I78=0,"",I65/I78*100)</f>
        <v/>
      </c>
    </row>
    <row r="66" spans="1:10" ht="36.75" customHeight="1" x14ac:dyDescent="0.2">
      <c r="A66" s="126"/>
      <c r="B66" s="131" t="s">
        <v>92</v>
      </c>
      <c r="C66" s="246" t="s">
        <v>93</v>
      </c>
      <c r="D66" s="247"/>
      <c r="E66" s="247"/>
      <c r="F66" s="138" t="s">
        <v>25</v>
      </c>
      <c r="G66" s="139"/>
      <c r="H66" s="139"/>
      <c r="I66" s="139">
        <f>'1 1cc Pol'!G77</f>
        <v>0</v>
      </c>
      <c r="J66" s="135" t="str">
        <f>IF(I78=0,"",I66/I78*100)</f>
        <v/>
      </c>
    </row>
    <row r="67" spans="1:10" ht="36.75" customHeight="1" x14ac:dyDescent="0.2">
      <c r="A67" s="126"/>
      <c r="B67" s="131" t="s">
        <v>94</v>
      </c>
      <c r="C67" s="246" t="s">
        <v>95</v>
      </c>
      <c r="D67" s="247"/>
      <c r="E67" s="247"/>
      <c r="F67" s="138" t="s">
        <v>25</v>
      </c>
      <c r="G67" s="139"/>
      <c r="H67" s="139"/>
      <c r="I67" s="139">
        <f>'1 1cc Pol'!G102</f>
        <v>0</v>
      </c>
      <c r="J67" s="135" t="str">
        <f>IF(I78=0,"",I67/I78*100)</f>
        <v/>
      </c>
    </row>
    <row r="68" spans="1:10" ht="36.75" customHeight="1" x14ac:dyDescent="0.2">
      <c r="A68" s="126"/>
      <c r="B68" s="131" t="s">
        <v>96</v>
      </c>
      <c r="C68" s="246" t="s">
        <v>97</v>
      </c>
      <c r="D68" s="247"/>
      <c r="E68" s="247"/>
      <c r="F68" s="138" t="s">
        <v>25</v>
      </c>
      <c r="G68" s="139"/>
      <c r="H68" s="139"/>
      <c r="I68" s="139">
        <f>'1 1cc Pol'!G112</f>
        <v>0</v>
      </c>
      <c r="J68" s="135" t="str">
        <f>IF(I78=0,"",I68/I78*100)</f>
        <v/>
      </c>
    </row>
    <row r="69" spans="1:10" ht="36.75" customHeight="1" x14ac:dyDescent="0.2">
      <c r="A69" s="126"/>
      <c r="B69" s="131" t="s">
        <v>98</v>
      </c>
      <c r="C69" s="246" t="s">
        <v>99</v>
      </c>
      <c r="D69" s="247"/>
      <c r="E69" s="247"/>
      <c r="F69" s="138" t="s">
        <v>25</v>
      </c>
      <c r="G69" s="139"/>
      <c r="H69" s="139"/>
      <c r="I69" s="139">
        <f>'1 2cc Pol'!G10</f>
        <v>0</v>
      </c>
      <c r="J69" s="135" t="str">
        <f>IF(I78=0,"",I69/I78*100)</f>
        <v/>
      </c>
    </row>
    <row r="70" spans="1:10" ht="36.75" customHeight="1" x14ac:dyDescent="0.2">
      <c r="A70" s="126"/>
      <c r="B70" s="131" t="s">
        <v>100</v>
      </c>
      <c r="C70" s="246" t="s">
        <v>101</v>
      </c>
      <c r="D70" s="247"/>
      <c r="E70" s="247"/>
      <c r="F70" s="138" t="s">
        <v>25</v>
      </c>
      <c r="G70" s="139"/>
      <c r="H70" s="139"/>
      <c r="I70" s="139">
        <f>'1 1cc Pol'!G120</f>
        <v>0</v>
      </c>
      <c r="J70" s="135" t="str">
        <f>IF(I78=0,"",I70/I78*100)</f>
        <v/>
      </c>
    </row>
    <row r="71" spans="1:10" ht="36.75" customHeight="1" x14ac:dyDescent="0.2">
      <c r="A71" s="126"/>
      <c r="B71" s="131" t="s">
        <v>102</v>
      </c>
      <c r="C71" s="246" t="s">
        <v>103</v>
      </c>
      <c r="D71" s="247"/>
      <c r="E71" s="247"/>
      <c r="F71" s="138" t="s">
        <v>25</v>
      </c>
      <c r="G71" s="139"/>
      <c r="H71" s="139"/>
      <c r="I71" s="139">
        <f>'1 1cc Pol'!G124</f>
        <v>0</v>
      </c>
      <c r="J71" s="135" t="str">
        <f>IF(I78=0,"",I71/I78*100)</f>
        <v/>
      </c>
    </row>
    <row r="72" spans="1:10" ht="36.75" customHeight="1" x14ac:dyDescent="0.2">
      <c r="A72" s="126"/>
      <c r="B72" s="131" t="s">
        <v>104</v>
      </c>
      <c r="C72" s="246" t="s">
        <v>105</v>
      </c>
      <c r="D72" s="247"/>
      <c r="E72" s="247"/>
      <c r="F72" s="138" t="s">
        <v>25</v>
      </c>
      <c r="G72" s="139"/>
      <c r="H72" s="139"/>
      <c r="I72" s="139">
        <f>'1 1cc Pol'!G139</f>
        <v>0</v>
      </c>
      <c r="J72" s="135" t="str">
        <f>IF(I78=0,"",I72/I78*100)</f>
        <v/>
      </c>
    </row>
    <row r="73" spans="1:10" ht="36.75" customHeight="1" x14ac:dyDescent="0.2">
      <c r="A73" s="126"/>
      <c r="B73" s="131" t="s">
        <v>106</v>
      </c>
      <c r="C73" s="246" t="s">
        <v>107</v>
      </c>
      <c r="D73" s="247"/>
      <c r="E73" s="247"/>
      <c r="F73" s="138" t="s">
        <v>25</v>
      </c>
      <c r="G73" s="139"/>
      <c r="H73" s="139"/>
      <c r="I73" s="139">
        <f>'1 1cc Pol'!G148</f>
        <v>0</v>
      </c>
      <c r="J73" s="135" t="str">
        <f>IF(I78=0,"",I73/I78*100)</f>
        <v/>
      </c>
    </row>
    <row r="74" spans="1:10" ht="36.75" customHeight="1" x14ac:dyDescent="0.2">
      <c r="A74" s="126"/>
      <c r="B74" s="131" t="s">
        <v>108</v>
      </c>
      <c r="C74" s="246" t="s">
        <v>109</v>
      </c>
      <c r="D74" s="247"/>
      <c r="E74" s="247"/>
      <c r="F74" s="138" t="s">
        <v>25</v>
      </c>
      <c r="G74" s="139"/>
      <c r="H74" s="139"/>
      <c r="I74" s="139">
        <f>'1 1cc Pol'!G157</f>
        <v>0</v>
      </c>
      <c r="J74" s="135" t="str">
        <f>IF(I78=0,"",I74/I78*100)</f>
        <v/>
      </c>
    </row>
    <row r="75" spans="1:10" ht="36.75" customHeight="1" x14ac:dyDescent="0.2">
      <c r="A75" s="126"/>
      <c r="B75" s="131" t="s">
        <v>110</v>
      </c>
      <c r="C75" s="246" t="s">
        <v>111</v>
      </c>
      <c r="D75" s="247"/>
      <c r="E75" s="247"/>
      <c r="F75" s="138" t="s">
        <v>26</v>
      </c>
      <c r="G75" s="139"/>
      <c r="H75" s="139"/>
      <c r="I75" s="139">
        <f>'1 2cc Pol'!G33</f>
        <v>0</v>
      </c>
      <c r="J75" s="135" t="str">
        <f>IF(I78=0,"",I75/I78*100)</f>
        <v/>
      </c>
    </row>
    <row r="76" spans="1:10" ht="36.75" customHeight="1" x14ac:dyDescent="0.2">
      <c r="A76" s="126"/>
      <c r="B76" s="131" t="s">
        <v>112</v>
      </c>
      <c r="C76" s="246" t="s">
        <v>113</v>
      </c>
      <c r="D76" s="247"/>
      <c r="E76" s="247"/>
      <c r="F76" s="138" t="s">
        <v>114</v>
      </c>
      <c r="G76" s="139"/>
      <c r="H76" s="139"/>
      <c r="I76" s="139">
        <f>'1 1cc Pol'!G175</f>
        <v>0</v>
      </c>
      <c r="J76" s="135" t="str">
        <f>IF(I78=0,"",I76/I78*100)</f>
        <v/>
      </c>
    </row>
    <row r="77" spans="1:10" ht="36.75" customHeight="1" x14ac:dyDescent="0.2">
      <c r="A77" s="126"/>
      <c r="B77" s="131" t="s">
        <v>115</v>
      </c>
      <c r="C77" s="246" t="s">
        <v>28</v>
      </c>
      <c r="D77" s="247"/>
      <c r="E77" s="247"/>
      <c r="F77" s="138" t="s">
        <v>115</v>
      </c>
      <c r="G77" s="139"/>
      <c r="H77" s="139"/>
      <c r="I77" s="139">
        <f>'00 0cc Naklady'!G8</f>
        <v>0</v>
      </c>
      <c r="J77" s="135" t="str">
        <f>IF(I78=0,"",I77/I78*100)</f>
        <v/>
      </c>
    </row>
    <row r="78" spans="1:10" ht="25.5" customHeight="1" x14ac:dyDescent="0.2">
      <c r="A78" s="127"/>
      <c r="B78" s="132" t="s">
        <v>1</v>
      </c>
      <c r="C78" s="133"/>
      <c r="D78" s="134"/>
      <c r="E78" s="134"/>
      <c r="F78" s="140"/>
      <c r="G78" s="141"/>
      <c r="H78" s="141"/>
      <c r="I78" s="141">
        <f>SUM(I59:I77)</f>
        <v>0</v>
      </c>
      <c r="J78" s="136">
        <f>SUM(J59:J77)</f>
        <v>0</v>
      </c>
    </row>
    <row r="79" spans="1:10" x14ac:dyDescent="0.2">
      <c r="F79" s="86"/>
      <c r="G79" s="86"/>
      <c r="H79" s="86"/>
      <c r="I79" s="86"/>
      <c r="J79" s="137"/>
    </row>
    <row r="80" spans="1:10" x14ac:dyDescent="0.2">
      <c r="F80" s="86"/>
      <c r="G80" s="86"/>
      <c r="H80" s="86"/>
      <c r="I80" s="86"/>
      <c r="J80" s="137"/>
    </row>
    <row r="81" spans="6:10" x14ac:dyDescent="0.2">
      <c r="F81" s="86"/>
      <c r="G81" s="86"/>
      <c r="H81" s="86"/>
      <c r="I81" s="86"/>
      <c r="J81" s="137"/>
    </row>
  </sheetData>
  <sheetProtection algorithmName="SHA-512" hashValue="vsL1RzumcmXTLuNsdtlUS+OOTcZgHo83+60OoHdyB861Lr14P+A9Ir1DRIZOvOYl1eUXJFF9ziA2wYjo+Zl4Ng==" saltValue="AoYPaWgoclZDFj5YJzNzY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6:E76"/>
    <mergeCell ref="C77:E77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49" t="s">
        <v>7</v>
      </c>
      <c r="B2" s="48"/>
      <c r="C2" s="250"/>
      <c r="D2" s="250"/>
      <c r="E2" s="250"/>
      <c r="F2" s="250"/>
      <c r="G2" s="251"/>
    </row>
    <row r="3" spans="1:7" ht="24.95" customHeight="1" x14ac:dyDescent="0.2">
      <c r="A3" s="49" t="s">
        <v>8</v>
      </c>
      <c r="B3" s="48"/>
      <c r="C3" s="250"/>
      <c r="D3" s="250"/>
      <c r="E3" s="250"/>
      <c r="F3" s="250"/>
      <c r="G3" s="251"/>
    </row>
    <row r="4" spans="1:7" ht="24.95" customHeight="1" x14ac:dyDescent="0.2">
      <c r="A4" s="49" t="s">
        <v>9</v>
      </c>
      <c r="B4" s="48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r8LD5iKKS1IjB1Qe13T2cYTS0WSD9FOZOqy4aDhwbDht7NXKB85p8L0M6eIVBQua6ZaAtW5Nm/P/+iAfIVQgdA==" saltValue="oObKN530bglKj9lKkXPvM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ED9D3-D1D7-4DD9-AD1F-A1DC1434B6EE}">
  <sheetPr>
    <outlinePr summaryBelow="0"/>
  </sheetPr>
  <dimension ref="A1:BH5000"/>
  <sheetViews>
    <sheetView zoomScaleNormal="100" workbookViewId="0">
      <selection activeCell="AT27" sqref="AT27"/>
    </sheetView>
  </sheetViews>
  <sheetFormatPr defaultRowHeight="12.75" outlineLevelRow="2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117</v>
      </c>
      <c r="B1" s="252"/>
      <c r="C1" s="252"/>
      <c r="D1" s="252"/>
      <c r="E1" s="252"/>
      <c r="F1" s="252"/>
      <c r="G1" s="252"/>
      <c r="AG1" t="s">
        <v>118</v>
      </c>
    </row>
    <row r="2" spans="1:60" ht="25.15" customHeight="1" x14ac:dyDescent="0.2">
      <c r="A2" s="49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119</v>
      </c>
    </row>
    <row r="3" spans="1:60" ht="25.15" customHeight="1" x14ac:dyDescent="0.2">
      <c r="A3" s="49" t="s">
        <v>8</v>
      </c>
      <c r="B3" s="48" t="s">
        <v>120</v>
      </c>
      <c r="C3" s="253" t="s">
        <v>121</v>
      </c>
      <c r="D3" s="254"/>
      <c r="E3" s="254"/>
      <c r="F3" s="254"/>
      <c r="G3" s="255"/>
      <c r="AC3" s="124" t="s">
        <v>122</v>
      </c>
      <c r="AG3" t="s">
        <v>123</v>
      </c>
    </row>
    <row r="4" spans="1:60" ht="25.15" customHeight="1" x14ac:dyDescent="0.2">
      <c r="A4" s="143" t="s">
        <v>9</v>
      </c>
      <c r="B4" s="144" t="s">
        <v>58</v>
      </c>
      <c r="C4" s="256" t="s">
        <v>59</v>
      </c>
      <c r="D4" s="257"/>
      <c r="E4" s="257"/>
      <c r="F4" s="257"/>
      <c r="G4" s="258"/>
      <c r="AG4" t="s">
        <v>124</v>
      </c>
    </row>
    <row r="5" spans="1:60" x14ac:dyDescent="0.2">
      <c r="D5" s="10"/>
    </row>
    <row r="6" spans="1:60" ht="38.25" x14ac:dyDescent="0.2">
      <c r="A6" s="146" t="s">
        <v>125</v>
      </c>
      <c r="B6" s="148" t="s">
        <v>126</v>
      </c>
      <c r="C6" s="148" t="s">
        <v>127</v>
      </c>
      <c r="D6" s="147" t="s">
        <v>128</v>
      </c>
      <c r="E6" s="146" t="s">
        <v>129</v>
      </c>
      <c r="F6" s="145" t="s">
        <v>130</v>
      </c>
      <c r="G6" s="146" t="s">
        <v>29</v>
      </c>
      <c r="H6" s="149" t="s">
        <v>30</v>
      </c>
      <c r="I6" s="149" t="s">
        <v>131</v>
      </c>
      <c r="J6" s="149" t="s">
        <v>31</v>
      </c>
      <c r="K6" s="149" t="s">
        <v>132</v>
      </c>
      <c r="L6" s="149" t="s">
        <v>133</v>
      </c>
      <c r="M6" s="149" t="s">
        <v>134</v>
      </c>
      <c r="N6" s="149" t="s">
        <v>135</v>
      </c>
      <c r="O6" s="149" t="s">
        <v>136</v>
      </c>
      <c r="P6" s="149" t="s">
        <v>137</v>
      </c>
      <c r="Q6" s="149" t="s">
        <v>138</v>
      </c>
      <c r="R6" s="149" t="s">
        <v>139</v>
      </c>
      <c r="S6" s="149" t="s">
        <v>140</v>
      </c>
      <c r="T6" s="149" t="s">
        <v>141</v>
      </c>
      <c r="U6" s="149" t="s">
        <v>142</v>
      </c>
      <c r="V6" s="149" t="s">
        <v>143</v>
      </c>
      <c r="W6" s="149" t="s">
        <v>144</v>
      </c>
      <c r="X6" s="149" t="s">
        <v>145</v>
      </c>
      <c r="Y6" s="149" t="s">
        <v>146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147</v>
      </c>
      <c r="B8" s="163" t="s">
        <v>115</v>
      </c>
      <c r="C8" s="177" t="s">
        <v>28</v>
      </c>
      <c r="D8" s="164"/>
      <c r="E8" s="165"/>
      <c r="F8" s="166"/>
      <c r="G8" s="166">
        <f>SUMIF(AG9:AG10,"&lt;&gt;NOR",G9:G10)</f>
        <v>0</v>
      </c>
      <c r="H8" s="166"/>
      <c r="I8" s="166">
        <f>SUM(I9:I10)</f>
        <v>0</v>
      </c>
      <c r="J8" s="166"/>
      <c r="K8" s="166">
        <f>SUM(K9:K10)</f>
        <v>0</v>
      </c>
      <c r="L8" s="166"/>
      <c r="M8" s="166">
        <f>SUM(M9:M10)</f>
        <v>0</v>
      </c>
      <c r="N8" s="165"/>
      <c r="O8" s="165">
        <f>SUM(O9:O10)</f>
        <v>0</v>
      </c>
      <c r="P8" s="165"/>
      <c r="Q8" s="165">
        <f>SUM(Q9:Q10)</f>
        <v>0</v>
      </c>
      <c r="R8" s="166"/>
      <c r="S8" s="166"/>
      <c r="T8" s="167"/>
      <c r="U8" s="161"/>
      <c r="V8" s="161">
        <f>SUM(V9:V10)</f>
        <v>0</v>
      </c>
      <c r="W8" s="161"/>
      <c r="X8" s="161"/>
      <c r="Y8" s="161"/>
      <c r="AG8" t="s">
        <v>148</v>
      </c>
    </row>
    <row r="9" spans="1:60" outlineLevel="1" x14ac:dyDescent="0.2">
      <c r="A9" s="169">
        <v>1</v>
      </c>
      <c r="B9" s="170" t="s">
        <v>149</v>
      </c>
      <c r="C9" s="178" t="s">
        <v>150</v>
      </c>
      <c r="D9" s="171" t="s">
        <v>151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/>
      <c r="S9" s="174" t="s">
        <v>152</v>
      </c>
      <c r="T9" s="175" t="s">
        <v>153</v>
      </c>
      <c r="U9" s="160">
        <v>0</v>
      </c>
      <c r="V9" s="160">
        <f>ROUND(E9*U9,2)</f>
        <v>0</v>
      </c>
      <c r="W9" s="160"/>
      <c r="X9" s="160" t="s">
        <v>154</v>
      </c>
      <c r="Y9" s="160" t="s">
        <v>155</v>
      </c>
      <c r="Z9" s="150"/>
      <c r="AA9" s="150"/>
      <c r="AB9" s="150"/>
      <c r="AC9" s="150"/>
      <c r="AD9" s="150"/>
      <c r="AE9" s="150"/>
      <c r="AF9" s="150"/>
      <c r="AG9" s="150" t="s">
        <v>156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9" t="s">
        <v>157</v>
      </c>
      <c r="D10" s="260"/>
      <c r="E10" s="260"/>
      <c r="F10" s="260"/>
      <c r="G10" s="2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158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76" t="str">
        <f>C10</f>
        <v>Náklady na vyhotovení dokumentace skutečného provedení stavby a její předání objednateli v požadované formě a požadovaném počtu.</v>
      </c>
      <c r="BB10" s="150"/>
      <c r="BC10" s="150"/>
      <c r="BD10" s="150"/>
      <c r="BE10" s="150"/>
      <c r="BF10" s="150"/>
      <c r="BG10" s="150"/>
      <c r="BH10" s="150"/>
    </row>
    <row r="11" spans="1:60" x14ac:dyDescent="0.2">
      <c r="A11" s="3"/>
      <c r="B11" s="4"/>
      <c r="C11" s="179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v>15</v>
      </c>
      <c r="AF11">
        <v>21</v>
      </c>
      <c r="AG11" t="s">
        <v>133</v>
      </c>
    </row>
    <row r="12" spans="1:60" x14ac:dyDescent="0.2">
      <c r="A12" s="153"/>
      <c r="B12" s="154" t="s">
        <v>29</v>
      </c>
      <c r="C12" s="180"/>
      <c r="D12" s="155"/>
      <c r="E12" s="156"/>
      <c r="F12" s="156"/>
      <c r="G12" s="168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f>SUMIF(L7:L10,AE11,G7:G10)</f>
        <v>0</v>
      </c>
      <c r="AF12">
        <f>SUMIF(L7:L10,AF11,G7:G10)</f>
        <v>0</v>
      </c>
      <c r="AG12" t="s">
        <v>159</v>
      </c>
    </row>
    <row r="13" spans="1:60" x14ac:dyDescent="0.2">
      <c r="C13" s="181"/>
      <c r="D13" s="10"/>
      <c r="AG13" t="s">
        <v>160</v>
      </c>
    </row>
    <row r="14" spans="1:60" x14ac:dyDescent="0.2">
      <c r="B14" s="124" t="s">
        <v>469</v>
      </c>
      <c r="D14" s="10"/>
    </row>
    <row r="15" spans="1:60" x14ac:dyDescent="0.2">
      <c r="B15" s="124" t="s">
        <v>470</v>
      </c>
      <c r="D15" s="10"/>
    </row>
    <row r="16" spans="1:60" x14ac:dyDescent="0.2">
      <c r="B16" s="124" t="s">
        <v>471</v>
      </c>
      <c r="D16" s="10"/>
    </row>
    <row r="17" spans="2:4" x14ac:dyDescent="0.2">
      <c r="B17" s="124" t="s">
        <v>472</v>
      </c>
      <c r="D17" s="10"/>
    </row>
    <row r="18" spans="2:4" x14ac:dyDescent="0.2">
      <c r="B18" s="124" t="s">
        <v>473</v>
      </c>
      <c r="D18" s="10"/>
    </row>
    <row r="19" spans="2:4" x14ac:dyDescent="0.2">
      <c r="B19" s="124" t="s">
        <v>474</v>
      </c>
      <c r="D19" s="10"/>
    </row>
    <row r="20" spans="2:4" x14ac:dyDescent="0.2">
      <c r="B20" s="124" t="s">
        <v>475</v>
      </c>
      <c r="D20" s="10"/>
    </row>
    <row r="21" spans="2:4" x14ac:dyDescent="0.2">
      <c r="B21" s="124" t="s">
        <v>476</v>
      </c>
      <c r="D21" s="10"/>
    </row>
    <row r="22" spans="2:4" x14ac:dyDescent="0.2">
      <c r="B22" s="124" t="s">
        <v>477</v>
      </c>
      <c r="D22" s="10"/>
    </row>
    <row r="23" spans="2:4" x14ac:dyDescent="0.2">
      <c r="B23" s="124" t="s">
        <v>478</v>
      </c>
      <c r="D23" s="10"/>
    </row>
    <row r="24" spans="2:4" x14ac:dyDescent="0.2">
      <c r="B24" s="124" t="s">
        <v>479</v>
      </c>
      <c r="D24" s="10"/>
    </row>
    <row r="25" spans="2:4" x14ac:dyDescent="0.2">
      <c r="B25" s="124" t="s">
        <v>480</v>
      </c>
      <c r="D25" s="10"/>
    </row>
    <row r="26" spans="2:4" x14ac:dyDescent="0.2">
      <c r="B26" s="124" t="s">
        <v>481</v>
      </c>
      <c r="D26" s="10"/>
    </row>
    <row r="27" spans="2:4" x14ac:dyDescent="0.2">
      <c r="B27" s="124" t="s">
        <v>482</v>
      </c>
      <c r="D27" s="10"/>
    </row>
    <row r="28" spans="2:4" x14ac:dyDescent="0.2">
      <c r="B28" s="124" t="s">
        <v>483</v>
      </c>
      <c r="D28" s="10"/>
    </row>
    <row r="29" spans="2:4" x14ac:dyDescent="0.2">
      <c r="B29" s="124" t="s">
        <v>484</v>
      </c>
      <c r="D29" s="10"/>
    </row>
    <row r="30" spans="2:4" x14ac:dyDescent="0.2">
      <c r="B30" s="124" t="s">
        <v>485</v>
      </c>
      <c r="D30" s="10"/>
    </row>
    <row r="31" spans="2:4" x14ac:dyDescent="0.2">
      <c r="B31" s="124" t="s">
        <v>486</v>
      </c>
      <c r="D31" s="10"/>
    </row>
    <row r="32" spans="2:4" x14ac:dyDescent="0.2">
      <c r="B32" s="124" t="s">
        <v>487</v>
      </c>
      <c r="D32" s="10"/>
    </row>
    <row r="33" spans="2:4" x14ac:dyDescent="0.2">
      <c r="D33" s="10"/>
    </row>
    <row r="34" spans="2:4" x14ac:dyDescent="0.2">
      <c r="B34" s="124" t="s">
        <v>488</v>
      </c>
      <c r="D34" s="10"/>
    </row>
    <row r="35" spans="2:4" x14ac:dyDescent="0.2">
      <c r="D35" s="10"/>
    </row>
    <row r="36" spans="2:4" x14ac:dyDescent="0.2">
      <c r="D36" s="10"/>
    </row>
    <row r="37" spans="2:4" x14ac:dyDescent="0.2">
      <c r="D37" s="10"/>
    </row>
    <row r="38" spans="2:4" x14ac:dyDescent="0.2">
      <c r="D38" s="10"/>
    </row>
    <row r="39" spans="2:4" x14ac:dyDescent="0.2">
      <c r="D39" s="10"/>
    </row>
    <row r="40" spans="2:4" x14ac:dyDescent="0.2">
      <c r="D40" s="10"/>
    </row>
    <row r="41" spans="2:4" x14ac:dyDescent="0.2">
      <c r="D41" s="10"/>
    </row>
    <row r="42" spans="2:4" x14ac:dyDescent="0.2">
      <c r="D42" s="10"/>
    </row>
    <row r="43" spans="2:4" x14ac:dyDescent="0.2">
      <c r="D43" s="10"/>
    </row>
    <row r="44" spans="2:4" x14ac:dyDescent="0.2">
      <c r="D44" s="10"/>
    </row>
    <row r="45" spans="2:4" x14ac:dyDescent="0.2">
      <c r="D45" s="10"/>
    </row>
    <row r="46" spans="2:4" x14ac:dyDescent="0.2">
      <c r="D46" s="10"/>
    </row>
    <row r="47" spans="2:4" x14ac:dyDescent="0.2">
      <c r="D47" s="10"/>
    </row>
    <row r="48" spans="2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5">
    <mergeCell ref="A1:G1"/>
    <mergeCell ref="C2:G2"/>
    <mergeCell ref="C3:G3"/>
    <mergeCell ref="C4:G4"/>
    <mergeCell ref="C10:G10"/>
  </mergeCells>
  <pageMargins left="0.19685039370078741" right="0.19685039370078741" top="0.59055118110236215" bottom="0.39370078740157483" header="0" footer="0.19685039370078741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2C75A-6A8B-41B1-9DCF-AB8AC0A44441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161</v>
      </c>
      <c r="B1" s="252"/>
      <c r="C1" s="252"/>
      <c r="D1" s="252"/>
      <c r="E1" s="252"/>
      <c r="F1" s="252"/>
      <c r="G1" s="252"/>
      <c r="AG1" t="s">
        <v>118</v>
      </c>
    </row>
    <row r="2" spans="1:60" ht="25.15" customHeight="1" x14ac:dyDescent="0.2">
      <c r="A2" s="49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119</v>
      </c>
    </row>
    <row r="3" spans="1:60" ht="25.15" customHeight="1" x14ac:dyDescent="0.2">
      <c r="A3" s="49" t="s">
        <v>8</v>
      </c>
      <c r="B3" s="48" t="s">
        <v>61</v>
      </c>
      <c r="C3" s="253" t="s">
        <v>44</v>
      </c>
      <c r="D3" s="254"/>
      <c r="E3" s="254"/>
      <c r="F3" s="254"/>
      <c r="G3" s="255"/>
      <c r="AC3" s="124" t="s">
        <v>119</v>
      </c>
      <c r="AG3" t="s">
        <v>123</v>
      </c>
    </row>
    <row r="4" spans="1:60" ht="25.15" customHeight="1" x14ac:dyDescent="0.2">
      <c r="A4" s="143" t="s">
        <v>9</v>
      </c>
      <c r="B4" s="144" t="s">
        <v>62</v>
      </c>
      <c r="C4" s="256" t="s">
        <v>63</v>
      </c>
      <c r="D4" s="257"/>
      <c r="E4" s="257"/>
      <c r="F4" s="257"/>
      <c r="G4" s="258"/>
      <c r="AG4" t="s">
        <v>124</v>
      </c>
    </row>
    <row r="5" spans="1:60" x14ac:dyDescent="0.2">
      <c r="D5" s="10"/>
    </row>
    <row r="6" spans="1:60" ht="38.25" x14ac:dyDescent="0.2">
      <c r="A6" s="146" t="s">
        <v>125</v>
      </c>
      <c r="B6" s="148" t="s">
        <v>126</v>
      </c>
      <c r="C6" s="148" t="s">
        <v>127</v>
      </c>
      <c r="D6" s="147" t="s">
        <v>128</v>
      </c>
      <c r="E6" s="146" t="s">
        <v>129</v>
      </c>
      <c r="F6" s="145" t="s">
        <v>130</v>
      </c>
      <c r="G6" s="146" t="s">
        <v>29</v>
      </c>
      <c r="H6" s="149" t="s">
        <v>30</v>
      </c>
      <c r="I6" s="149" t="s">
        <v>131</v>
      </c>
      <c r="J6" s="149" t="s">
        <v>31</v>
      </c>
      <c r="K6" s="149" t="s">
        <v>132</v>
      </c>
      <c r="L6" s="149" t="s">
        <v>133</v>
      </c>
      <c r="M6" s="149" t="s">
        <v>134</v>
      </c>
      <c r="N6" s="149" t="s">
        <v>135</v>
      </c>
      <c r="O6" s="149" t="s">
        <v>136</v>
      </c>
      <c r="P6" s="149" t="s">
        <v>137</v>
      </c>
      <c r="Q6" s="149" t="s">
        <v>138</v>
      </c>
      <c r="R6" s="149" t="s">
        <v>139</v>
      </c>
      <c r="S6" s="149" t="s">
        <v>140</v>
      </c>
      <c r="T6" s="149" t="s">
        <v>141</v>
      </c>
      <c r="U6" s="149" t="s">
        <v>142</v>
      </c>
      <c r="V6" s="149" t="s">
        <v>143</v>
      </c>
      <c r="W6" s="149" t="s">
        <v>144</v>
      </c>
      <c r="X6" s="149" t="s">
        <v>145</v>
      </c>
      <c r="Y6" s="149" t="s">
        <v>146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147</v>
      </c>
      <c r="B8" s="163" t="s">
        <v>61</v>
      </c>
      <c r="C8" s="177" t="s">
        <v>79</v>
      </c>
      <c r="D8" s="164"/>
      <c r="E8" s="165"/>
      <c r="F8" s="166"/>
      <c r="G8" s="166">
        <f>SUMIF(AG9:AG11,"&lt;&gt;NOR",G9:G11)</f>
        <v>0</v>
      </c>
      <c r="H8" s="166"/>
      <c r="I8" s="166">
        <f>SUM(I9:I11)</f>
        <v>0</v>
      </c>
      <c r="J8" s="166"/>
      <c r="K8" s="166">
        <f>SUM(K9:K11)</f>
        <v>0</v>
      </c>
      <c r="L8" s="166"/>
      <c r="M8" s="166">
        <f>SUM(M9:M11)</f>
        <v>0</v>
      </c>
      <c r="N8" s="165"/>
      <c r="O8" s="165">
        <f>SUM(O9:O11)</f>
        <v>0</v>
      </c>
      <c r="P8" s="165"/>
      <c r="Q8" s="165">
        <f>SUM(Q9:Q11)</f>
        <v>22.37</v>
      </c>
      <c r="R8" s="166"/>
      <c r="S8" s="166"/>
      <c r="T8" s="167"/>
      <c r="U8" s="161"/>
      <c r="V8" s="161">
        <f>SUM(V9:V11)</f>
        <v>25.94</v>
      </c>
      <c r="W8" s="161"/>
      <c r="X8" s="161"/>
      <c r="Y8" s="161"/>
      <c r="AG8" t="s">
        <v>148</v>
      </c>
    </row>
    <row r="9" spans="1:60" ht="22.5" outlineLevel="1" x14ac:dyDescent="0.2">
      <c r="A9" s="169">
        <v>1</v>
      </c>
      <c r="B9" s="170" t="s">
        <v>162</v>
      </c>
      <c r="C9" s="178" t="s">
        <v>163</v>
      </c>
      <c r="D9" s="171" t="s">
        <v>164</v>
      </c>
      <c r="E9" s="172">
        <v>162.1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0.13800000000000001</v>
      </c>
      <c r="Q9" s="172">
        <f>ROUND(E9*P9,2)</f>
        <v>22.37</v>
      </c>
      <c r="R9" s="174" t="s">
        <v>165</v>
      </c>
      <c r="S9" s="174" t="s">
        <v>152</v>
      </c>
      <c r="T9" s="175" t="s">
        <v>152</v>
      </c>
      <c r="U9" s="160">
        <v>0.16</v>
      </c>
      <c r="V9" s="160">
        <f>ROUND(E9*U9,2)</f>
        <v>25.94</v>
      </c>
      <c r="W9" s="160"/>
      <c r="X9" s="160" t="s">
        <v>166</v>
      </c>
      <c r="Y9" s="160" t="s">
        <v>155</v>
      </c>
      <c r="Z9" s="150"/>
      <c r="AA9" s="150"/>
      <c r="AB9" s="150"/>
      <c r="AC9" s="150"/>
      <c r="AD9" s="150"/>
      <c r="AE9" s="150"/>
      <c r="AF9" s="150"/>
      <c r="AG9" s="150" t="s">
        <v>167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61" t="s">
        <v>168</v>
      </c>
      <c r="D10" s="262"/>
      <c r="E10" s="262"/>
      <c r="F10" s="262"/>
      <c r="G10" s="262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169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2" x14ac:dyDescent="0.2">
      <c r="A11" s="157"/>
      <c r="B11" s="158"/>
      <c r="C11" s="193" t="s">
        <v>170</v>
      </c>
      <c r="D11" s="182"/>
      <c r="E11" s="183">
        <v>162.1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171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62" t="s">
        <v>147</v>
      </c>
      <c r="B12" s="163" t="s">
        <v>82</v>
      </c>
      <c r="C12" s="177" t="s">
        <v>83</v>
      </c>
      <c r="D12" s="164"/>
      <c r="E12" s="165"/>
      <c r="F12" s="166"/>
      <c r="G12" s="166">
        <f>SUMIF(AG13:AG18,"&lt;&gt;NOR",G13:G18)</f>
        <v>0</v>
      </c>
      <c r="H12" s="166"/>
      <c r="I12" s="166">
        <f>SUM(I13:I18)</f>
        <v>0</v>
      </c>
      <c r="J12" s="166"/>
      <c r="K12" s="166">
        <f>SUM(K13:K18)</f>
        <v>0</v>
      </c>
      <c r="L12" s="166"/>
      <c r="M12" s="166">
        <f>SUM(M13:M18)</f>
        <v>0</v>
      </c>
      <c r="N12" s="165"/>
      <c r="O12" s="165">
        <f>SUM(O13:O18)</f>
        <v>0.28000000000000003</v>
      </c>
      <c r="P12" s="165"/>
      <c r="Q12" s="165">
        <f>SUM(Q13:Q18)</f>
        <v>0</v>
      </c>
      <c r="R12" s="166"/>
      <c r="S12" s="166"/>
      <c r="T12" s="167"/>
      <c r="U12" s="161"/>
      <c r="V12" s="161">
        <f>SUM(V13:V18)</f>
        <v>6.71</v>
      </c>
      <c r="W12" s="161"/>
      <c r="X12" s="161"/>
      <c r="Y12" s="161"/>
      <c r="AG12" t="s">
        <v>148</v>
      </c>
    </row>
    <row r="13" spans="1:60" outlineLevel="1" x14ac:dyDescent="0.2">
      <c r="A13" s="169">
        <v>2</v>
      </c>
      <c r="B13" s="170" t="s">
        <v>172</v>
      </c>
      <c r="C13" s="178" t="s">
        <v>173</v>
      </c>
      <c r="D13" s="171" t="s">
        <v>174</v>
      </c>
      <c r="E13" s="172">
        <v>8.1000000000000003E-2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2">
        <v>3.47336</v>
      </c>
      <c r="O13" s="172">
        <f>ROUND(E13*N13,2)</f>
        <v>0.28000000000000003</v>
      </c>
      <c r="P13" s="172">
        <v>0</v>
      </c>
      <c r="Q13" s="172">
        <f>ROUND(E13*P13,2)</f>
        <v>0</v>
      </c>
      <c r="R13" s="174" t="s">
        <v>175</v>
      </c>
      <c r="S13" s="174" t="s">
        <v>152</v>
      </c>
      <c r="T13" s="175" t="s">
        <v>152</v>
      </c>
      <c r="U13" s="160">
        <v>82.43</v>
      </c>
      <c r="V13" s="160">
        <f>ROUND(E13*U13,2)</f>
        <v>6.68</v>
      </c>
      <c r="W13" s="160"/>
      <c r="X13" s="160" t="s">
        <v>166</v>
      </c>
      <c r="Y13" s="160" t="s">
        <v>155</v>
      </c>
      <c r="Z13" s="150"/>
      <c r="AA13" s="150"/>
      <c r="AB13" s="150"/>
      <c r="AC13" s="150"/>
      <c r="AD13" s="150"/>
      <c r="AE13" s="150"/>
      <c r="AF13" s="150"/>
      <c r="AG13" s="150" t="s">
        <v>167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2.5" outlineLevel="2" x14ac:dyDescent="0.2">
      <c r="A14" s="157"/>
      <c r="B14" s="158"/>
      <c r="C14" s="261" t="s">
        <v>176</v>
      </c>
      <c r="D14" s="262"/>
      <c r="E14" s="262"/>
      <c r="F14" s="262"/>
      <c r="G14" s="262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169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76" t="str">
        <f>C14</f>
        <v>(ventilátory, čerpadla, ohřívače, motorová zařízení, odstředivky, ždímačky, pračky apod.) z betonu prostého včetně potřebného bednění, s hladkou cementovou omítkou stěn, s potěrem, s vynecháním otvorů pro kotvení železa, bez zemních prací a izolace,</v>
      </c>
      <c r="BB14" s="150"/>
      <c r="BC14" s="150"/>
      <c r="BD14" s="150"/>
      <c r="BE14" s="150"/>
      <c r="BF14" s="150"/>
      <c r="BG14" s="150"/>
      <c r="BH14" s="150"/>
    </row>
    <row r="15" spans="1:60" outlineLevel="2" x14ac:dyDescent="0.2">
      <c r="A15" s="157"/>
      <c r="B15" s="158"/>
      <c r="C15" s="193" t="s">
        <v>177</v>
      </c>
      <c r="D15" s="182"/>
      <c r="E15" s="183">
        <v>8.1000000000000003E-2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171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69">
        <v>3</v>
      </c>
      <c r="B16" s="170" t="s">
        <v>178</v>
      </c>
      <c r="C16" s="178" t="s">
        <v>179</v>
      </c>
      <c r="D16" s="171" t="s">
        <v>180</v>
      </c>
      <c r="E16" s="172">
        <v>1.7799999999999999E-3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2">
        <v>1.0662499999999999</v>
      </c>
      <c r="O16" s="172">
        <f>ROUND(E16*N16,2)</f>
        <v>0</v>
      </c>
      <c r="P16" s="172">
        <v>0</v>
      </c>
      <c r="Q16" s="172">
        <f>ROUND(E16*P16,2)</f>
        <v>0</v>
      </c>
      <c r="R16" s="174" t="s">
        <v>175</v>
      </c>
      <c r="S16" s="174" t="s">
        <v>152</v>
      </c>
      <c r="T16" s="175" t="s">
        <v>152</v>
      </c>
      <c r="U16" s="160">
        <v>15.23</v>
      </c>
      <c r="V16" s="160">
        <f>ROUND(E16*U16,2)</f>
        <v>0.03</v>
      </c>
      <c r="W16" s="160"/>
      <c r="X16" s="160" t="s">
        <v>166</v>
      </c>
      <c r="Y16" s="160" t="s">
        <v>155</v>
      </c>
      <c r="Z16" s="150"/>
      <c r="AA16" s="150"/>
      <c r="AB16" s="150"/>
      <c r="AC16" s="150"/>
      <c r="AD16" s="150"/>
      <c r="AE16" s="150"/>
      <c r="AF16" s="150"/>
      <c r="AG16" s="150" t="s">
        <v>167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261" t="s">
        <v>181</v>
      </c>
      <c r="D17" s="262"/>
      <c r="E17" s="262"/>
      <c r="F17" s="262"/>
      <c r="G17" s="262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169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2" x14ac:dyDescent="0.2">
      <c r="A18" s="157"/>
      <c r="B18" s="158"/>
      <c r="C18" s="193" t="s">
        <v>182</v>
      </c>
      <c r="D18" s="182"/>
      <c r="E18" s="183">
        <v>1.7799999999999999E-3</v>
      </c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171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62" t="s">
        <v>147</v>
      </c>
      <c r="B19" s="163" t="s">
        <v>84</v>
      </c>
      <c r="C19" s="177" t="s">
        <v>85</v>
      </c>
      <c r="D19" s="164"/>
      <c r="E19" s="165"/>
      <c r="F19" s="166"/>
      <c r="G19" s="166">
        <f>SUMIF(AG20:AG25,"&lt;&gt;NOR",G20:G25)</f>
        <v>0</v>
      </c>
      <c r="H19" s="166"/>
      <c r="I19" s="166">
        <f>SUM(I20:I25)</f>
        <v>0</v>
      </c>
      <c r="J19" s="166"/>
      <c r="K19" s="166">
        <f>SUM(K20:K25)</f>
        <v>0</v>
      </c>
      <c r="L19" s="166"/>
      <c r="M19" s="166">
        <f>SUM(M20:M25)</f>
        <v>0</v>
      </c>
      <c r="N19" s="165"/>
      <c r="O19" s="165">
        <f>SUM(O20:O25)</f>
        <v>0.57000000000000006</v>
      </c>
      <c r="P19" s="165"/>
      <c r="Q19" s="165">
        <f>SUM(Q20:Q25)</f>
        <v>0</v>
      </c>
      <c r="R19" s="166"/>
      <c r="S19" s="166"/>
      <c r="T19" s="167"/>
      <c r="U19" s="161"/>
      <c r="V19" s="161">
        <f>SUM(V20:V25)</f>
        <v>2.61</v>
      </c>
      <c r="W19" s="161"/>
      <c r="X19" s="161"/>
      <c r="Y19" s="161"/>
      <c r="AG19" t="s">
        <v>148</v>
      </c>
    </row>
    <row r="20" spans="1:60" ht="22.5" outlineLevel="1" x14ac:dyDescent="0.2">
      <c r="A20" s="169">
        <v>4</v>
      </c>
      <c r="B20" s="170" t="s">
        <v>183</v>
      </c>
      <c r="C20" s="178" t="s">
        <v>184</v>
      </c>
      <c r="D20" s="171" t="s">
        <v>164</v>
      </c>
      <c r="E20" s="172">
        <v>5.8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2">
        <v>9.5399999999999999E-2</v>
      </c>
      <c r="O20" s="172">
        <f>ROUND(E20*N20,2)</f>
        <v>0.55000000000000004</v>
      </c>
      <c r="P20" s="172">
        <v>0</v>
      </c>
      <c r="Q20" s="172">
        <f>ROUND(E20*P20,2)</f>
        <v>0</v>
      </c>
      <c r="R20" s="174" t="s">
        <v>175</v>
      </c>
      <c r="S20" s="174" t="s">
        <v>152</v>
      </c>
      <c r="T20" s="175" t="s">
        <v>152</v>
      </c>
      <c r="U20" s="160">
        <v>0.41</v>
      </c>
      <c r="V20" s="160">
        <f>ROUND(E20*U20,2)</f>
        <v>2.38</v>
      </c>
      <c r="W20" s="160"/>
      <c r="X20" s="160" t="s">
        <v>166</v>
      </c>
      <c r="Y20" s="160" t="s">
        <v>155</v>
      </c>
      <c r="Z20" s="150"/>
      <c r="AA20" s="150"/>
      <c r="AB20" s="150"/>
      <c r="AC20" s="150"/>
      <c r="AD20" s="150"/>
      <c r="AE20" s="150"/>
      <c r="AF20" s="150"/>
      <c r="AG20" s="150" t="s">
        <v>167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2" x14ac:dyDescent="0.2">
      <c r="A21" s="157"/>
      <c r="B21" s="158"/>
      <c r="C21" s="261" t="s">
        <v>185</v>
      </c>
      <c r="D21" s="262"/>
      <c r="E21" s="262"/>
      <c r="F21" s="262"/>
      <c r="G21" s="262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169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2" x14ac:dyDescent="0.2">
      <c r="A22" s="157"/>
      <c r="B22" s="158"/>
      <c r="C22" s="193" t="s">
        <v>186</v>
      </c>
      <c r="D22" s="182"/>
      <c r="E22" s="183">
        <v>5.8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171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69">
        <v>5</v>
      </c>
      <c r="B23" s="170" t="s">
        <v>187</v>
      </c>
      <c r="C23" s="178" t="s">
        <v>188</v>
      </c>
      <c r="D23" s="171" t="s">
        <v>164</v>
      </c>
      <c r="E23" s="172">
        <v>5.8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72">
        <v>4.1999999999999997E-3</v>
      </c>
      <c r="O23" s="172">
        <f>ROUND(E23*N23,2)</f>
        <v>0.02</v>
      </c>
      <c r="P23" s="172">
        <v>0</v>
      </c>
      <c r="Q23" s="172">
        <f>ROUND(E23*P23,2)</f>
        <v>0</v>
      </c>
      <c r="R23" s="174" t="s">
        <v>189</v>
      </c>
      <c r="S23" s="174" t="s">
        <v>152</v>
      </c>
      <c r="T23" s="175" t="s">
        <v>152</v>
      </c>
      <c r="U23" s="160">
        <v>0.04</v>
      </c>
      <c r="V23" s="160">
        <f>ROUND(E23*U23,2)</f>
        <v>0.23</v>
      </c>
      <c r="W23" s="160"/>
      <c r="X23" s="160" t="s">
        <v>166</v>
      </c>
      <c r="Y23" s="160" t="s">
        <v>155</v>
      </c>
      <c r="Z23" s="150"/>
      <c r="AA23" s="150"/>
      <c r="AB23" s="150"/>
      <c r="AC23" s="150"/>
      <c r="AD23" s="150"/>
      <c r="AE23" s="150"/>
      <c r="AF23" s="150"/>
      <c r="AG23" s="150" t="s">
        <v>167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2" x14ac:dyDescent="0.2">
      <c r="A24" s="157"/>
      <c r="B24" s="158"/>
      <c r="C24" s="261" t="s">
        <v>190</v>
      </c>
      <c r="D24" s="262"/>
      <c r="E24" s="262"/>
      <c r="F24" s="262"/>
      <c r="G24" s="262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169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2" x14ac:dyDescent="0.2">
      <c r="A25" s="157"/>
      <c r="B25" s="158"/>
      <c r="C25" s="193" t="s">
        <v>186</v>
      </c>
      <c r="D25" s="182"/>
      <c r="E25" s="183">
        <v>5.8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171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">
      <c r="A26" s="162" t="s">
        <v>147</v>
      </c>
      <c r="B26" s="163" t="s">
        <v>86</v>
      </c>
      <c r="C26" s="177" t="s">
        <v>87</v>
      </c>
      <c r="D26" s="164"/>
      <c r="E26" s="165"/>
      <c r="F26" s="166"/>
      <c r="G26" s="166">
        <f>SUMIF(AG27:AG30,"&lt;&gt;NOR",G27:G30)</f>
        <v>0</v>
      </c>
      <c r="H26" s="166"/>
      <c r="I26" s="166">
        <f>SUM(I27:I30)</f>
        <v>0</v>
      </c>
      <c r="J26" s="166"/>
      <c r="K26" s="166">
        <f>SUM(K27:K30)</f>
        <v>0</v>
      </c>
      <c r="L26" s="166"/>
      <c r="M26" s="166">
        <f>SUM(M27:M30)</f>
        <v>0</v>
      </c>
      <c r="N26" s="165"/>
      <c r="O26" s="165">
        <f>SUM(O27:O30)</f>
        <v>0.01</v>
      </c>
      <c r="P26" s="165"/>
      <c r="Q26" s="165">
        <f>SUM(Q27:Q30)</f>
        <v>0</v>
      </c>
      <c r="R26" s="166"/>
      <c r="S26" s="166"/>
      <c r="T26" s="167"/>
      <c r="U26" s="161"/>
      <c r="V26" s="161">
        <f>SUM(V27:V30)</f>
        <v>0</v>
      </c>
      <c r="W26" s="161"/>
      <c r="X26" s="161"/>
      <c r="Y26" s="161"/>
      <c r="AG26" t="s">
        <v>148</v>
      </c>
    </row>
    <row r="27" spans="1:60" outlineLevel="1" x14ac:dyDescent="0.2">
      <c r="A27" s="169">
        <v>6</v>
      </c>
      <c r="B27" s="170" t="s">
        <v>191</v>
      </c>
      <c r="C27" s="178" t="s">
        <v>192</v>
      </c>
      <c r="D27" s="171" t="s">
        <v>164</v>
      </c>
      <c r="E27" s="172">
        <v>150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2">
        <v>4.0000000000000003E-5</v>
      </c>
      <c r="O27" s="172">
        <f>ROUND(E27*N27,2)</f>
        <v>0.01</v>
      </c>
      <c r="P27" s="172">
        <v>0</v>
      </c>
      <c r="Q27" s="172">
        <f>ROUND(E27*P27,2)</f>
        <v>0</v>
      </c>
      <c r="R27" s="174"/>
      <c r="S27" s="174" t="s">
        <v>193</v>
      </c>
      <c r="T27" s="175" t="s">
        <v>153</v>
      </c>
      <c r="U27" s="160">
        <v>0</v>
      </c>
      <c r="V27" s="160">
        <f>ROUND(E27*U27,2)</f>
        <v>0</v>
      </c>
      <c r="W27" s="160"/>
      <c r="X27" s="160" t="s">
        <v>166</v>
      </c>
      <c r="Y27" s="160" t="s">
        <v>155</v>
      </c>
      <c r="Z27" s="150"/>
      <c r="AA27" s="150"/>
      <c r="AB27" s="150"/>
      <c r="AC27" s="150"/>
      <c r="AD27" s="150"/>
      <c r="AE27" s="150"/>
      <c r="AF27" s="150"/>
      <c r="AG27" s="150" t="s">
        <v>194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2" x14ac:dyDescent="0.2">
      <c r="A28" s="157"/>
      <c r="B28" s="158"/>
      <c r="C28" s="193" t="s">
        <v>195</v>
      </c>
      <c r="D28" s="182"/>
      <c r="E28" s="183">
        <v>150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171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86">
        <v>7</v>
      </c>
      <c r="B29" s="187" t="s">
        <v>196</v>
      </c>
      <c r="C29" s="194" t="s">
        <v>197</v>
      </c>
      <c r="D29" s="188" t="s">
        <v>198</v>
      </c>
      <c r="E29" s="189">
        <v>1</v>
      </c>
      <c r="F29" s="190"/>
      <c r="G29" s="191">
        <f>ROUND(E29*F29,2)</f>
        <v>0</v>
      </c>
      <c r="H29" s="190"/>
      <c r="I29" s="191">
        <f>ROUND(E29*H29,2)</f>
        <v>0</v>
      </c>
      <c r="J29" s="190"/>
      <c r="K29" s="191">
        <f>ROUND(E29*J29,2)</f>
        <v>0</v>
      </c>
      <c r="L29" s="191">
        <v>21</v>
      </c>
      <c r="M29" s="191">
        <f>G29*(1+L29/100)</f>
        <v>0</v>
      </c>
      <c r="N29" s="189">
        <v>4.0000000000000003E-5</v>
      </c>
      <c r="O29" s="189">
        <f>ROUND(E29*N29,2)</f>
        <v>0</v>
      </c>
      <c r="P29" s="189">
        <v>0</v>
      </c>
      <c r="Q29" s="189">
        <f>ROUND(E29*P29,2)</f>
        <v>0</v>
      </c>
      <c r="R29" s="191"/>
      <c r="S29" s="191" t="s">
        <v>193</v>
      </c>
      <c r="T29" s="192" t="s">
        <v>153</v>
      </c>
      <c r="U29" s="160">
        <v>0</v>
      </c>
      <c r="V29" s="160">
        <f>ROUND(E29*U29,2)</f>
        <v>0</v>
      </c>
      <c r="W29" s="160"/>
      <c r="X29" s="160" t="s">
        <v>166</v>
      </c>
      <c r="Y29" s="160" t="s">
        <v>155</v>
      </c>
      <c r="Z29" s="150"/>
      <c r="AA29" s="150"/>
      <c r="AB29" s="150"/>
      <c r="AC29" s="150"/>
      <c r="AD29" s="150"/>
      <c r="AE29" s="150"/>
      <c r="AF29" s="150"/>
      <c r="AG29" s="150" t="s">
        <v>194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86">
        <v>8</v>
      </c>
      <c r="B30" s="187" t="s">
        <v>199</v>
      </c>
      <c r="C30" s="194" t="s">
        <v>200</v>
      </c>
      <c r="D30" s="188" t="s">
        <v>201</v>
      </c>
      <c r="E30" s="189">
        <v>1</v>
      </c>
      <c r="F30" s="190"/>
      <c r="G30" s="191">
        <f>ROUND(E30*F30,2)</f>
        <v>0</v>
      </c>
      <c r="H30" s="190"/>
      <c r="I30" s="191">
        <f>ROUND(E30*H30,2)</f>
        <v>0</v>
      </c>
      <c r="J30" s="190"/>
      <c r="K30" s="191">
        <f>ROUND(E30*J30,2)</f>
        <v>0</v>
      </c>
      <c r="L30" s="191">
        <v>21</v>
      </c>
      <c r="M30" s="191">
        <f>G30*(1+L30/100)</f>
        <v>0</v>
      </c>
      <c r="N30" s="189">
        <v>4.0000000000000003E-5</v>
      </c>
      <c r="O30" s="189">
        <f>ROUND(E30*N30,2)</f>
        <v>0</v>
      </c>
      <c r="P30" s="189">
        <v>0</v>
      </c>
      <c r="Q30" s="189">
        <f>ROUND(E30*P30,2)</f>
        <v>0</v>
      </c>
      <c r="R30" s="191"/>
      <c r="S30" s="191" t="s">
        <v>193</v>
      </c>
      <c r="T30" s="192" t="s">
        <v>153</v>
      </c>
      <c r="U30" s="160">
        <v>0</v>
      </c>
      <c r="V30" s="160">
        <f>ROUND(E30*U30,2)</f>
        <v>0</v>
      </c>
      <c r="W30" s="160"/>
      <c r="X30" s="160" t="s">
        <v>166</v>
      </c>
      <c r="Y30" s="160" t="s">
        <v>155</v>
      </c>
      <c r="Z30" s="150"/>
      <c r="AA30" s="150"/>
      <c r="AB30" s="150"/>
      <c r="AC30" s="150"/>
      <c r="AD30" s="150"/>
      <c r="AE30" s="150"/>
      <c r="AF30" s="150"/>
      <c r="AG30" s="150" t="s">
        <v>194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">
      <c r="A31" s="162" t="s">
        <v>147</v>
      </c>
      <c r="B31" s="163" t="s">
        <v>88</v>
      </c>
      <c r="C31" s="177" t="s">
        <v>89</v>
      </c>
      <c r="D31" s="164"/>
      <c r="E31" s="165"/>
      <c r="F31" s="166"/>
      <c r="G31" s="166">
        <f>SUMIF(AG32:AG65,"&lt;&gt;NOR",G32:G65)</f>
        <v>0</v>
      </c>
      <c r="H31" s="166"/>
      <c r="I31" s="166">
        <f>SUM(I32:I65)</f>
        <v>0</v>
      </c>
      <c r="J31" s="166"/>
      <c r="K31" s="166">
        <f>SUM(K32:K65)</f>
        <v>0</v>
      </c>
      <c r="L31" s="166"/>
      <c r="M31" s="166">
        <f>SUM(M32:M65)</f>
        <v>0</v>
      </c>
      <c r="N31" s="165"/>
      <c r="O31" s="165">
        <f>SUM(O32:O65)</f>
        <v>0</v>
      </c>
      <c r="P31" s="165"/>
      <c r="Q31" s="165">
        <f>SUM(Q32:Q65)</f>
        <v>213.67999999999998</v>
      </c>
      <c r="R31" s="166"/>
      <c r="S31" s="166"/>
      <c r="T31" s="167"/>
      <c r="U31" s="161"/>
      <c r="V31" s="161">
        <f>SUM(V32:V65)</f>
        <v>245.63000000000002</v>
      </c>
      <c r="W31" s="161"/>
      <c r="X31" s="161"/>
      <c r="Y31" s="161"/>
      <c r="AG31" t="s">
        <v>148</v>
      </c>
    </row>
    <row r="32" spans="1:60" outlineLevel="1" x14ac:dyDescent="0.2">
      <c r="A32" s="169">
        <v>9</v>
      </c>
      <c r="B32" s="170" t="s">
        <v>202</v>
      </c>
      <c r="C32" s="178" t="s">
        <v>203</v>
      </c>
      <c r="D32" s="171" t="s">
        <v>174</v>
      </c>
      <c r="E32" s="172">
        <v>1.0549999999999999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2">
        <v>0</v>
      </c>
      <c r="O32" s="172">
        <f>ROUND(E32*N32,2)</f>
        <v>0</v>
      </c>
      <c r="P32" s="172">
        <v>2</v>
      </c>
      <c r="Q32" s="172">
        <f>ROUND(E32*P32,2)</f>
        <v>2.11</v>
      </c>
      <c r="R32" s="174" t="s">
        <v>204</v>
      </c>
      <c r="S32" s="174" t="s">
        <v>152</v>
      </c>
      <c r="T32" s="175" t="s">
        <v>152</v>
      </c>
      <c r="U32" s="160">
        <v>6.44</v>
      </c>
      <c r="V32" s="160">
        <f>ROUND(E32*U32,2)</f>
        <v>6.79</v>
      </c>
      <c r="W32" s="160"/>
      <c r="X32" s="160" t="s">
        <v>166</v>
      </c>
      <c r="Y32" s="160" t="s">
        <v>155</v>
      </c>
      <c r="Z32" s="150"/>
      <c r="AA32" s="150"/>
      <c r="AB32" s="150"/>
      <c r="AC32" s="150"/>
      <c r="AD32" s="150"/>
      <c r="AE32" s="150"/>
      <c r="AF32" s="150"/>
      <c r="AG32" s="150" t="s">
        <v>167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2" x14ac:dyDescent="0.2">
      <c r="A33" s="157"/>
      <c r="B33" s="158"/>
      <c r="C33" s="261" t="s">
        <v>205</v>
      </c>
      <c r="D33" s="262"/>
      <c r="E33" s="262"/>
      <c r="F33" s="262"/>
      <c r="G33" s="262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169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2" x14ac:dyDescent="0.2">
      <c r="A34" s="157"/>
      <c r="B34" s="158"/>
      <c r="C34" s="193" t="s">
        <v>206</v>
      </c>
      <c r="D34" s="182"/>
      <c r="E34" s="183">
        <v>0.18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50"/>
      <c r="AA34" s="150"/>
      <c r="AB34" s="150"/>
      <c r="AC34" s="150"/>
      <c r="AD34" s="150"/>
      <c r="AE34" s="150"/>
      <c r="AF34" s="150"/>
      <c r="AG34" s="150" t="s">
        <v>171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3" x14ac:dyDescent="0.2">
      <c r="A35" s="157"/>
      <c r="B35" s="158"/>
      <c r="C35" s="193" t="s">
        <v>207</v>
      </c>
      <c r="D35" s="182"/>
      <c r="E35" s="183">
        <v>0.875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171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1" x14ac:dyDescent="0.2">
      <c r="A36" s="169">
        <v>10</v>
      </c>
      <c r="B36" s="170" t="s">
        <v>208</v>
      </c>
      <c r="C36" s="178" t="s">
        <v>209</v>
      </c>
      <c r="D36" s="171" t="s">
        <v>174</v>
      </c>
      <c r="E36" s="172">
        <v>0.40600000000000003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2">
        <v>0</v>
      </c>
      <c r="O36" s="172">
        <f>ROUND(E36*N36,2)</f>
        <v>0</v>
      </c>
      <c r="P36" s="172">
        <v>2.2000000000000002</v>
      </c>
      <c r="Q36" s="172">
        <f>ROUND(E36*P36,2)</f>
        <v>0.89</v>
      </c>
      <c r="R36" s="174" t="s">
        <v>204</v>
      </c>
      <c r="S36" s="174" t="s">
        <v>152</v>
      </c>
      <c r="T36" s="175" t="s">
        <v>152</v>
      </c>
      <c r="U36" s="160">
        <v>11.05</v>
      </c>
      <c r="V36" s="160">
        <f>ROUND(E36*U36,2)</f>
        <v>4.49</v>
      </c>
      <c r="W36" s="160"/>
      <c r="X36" s="160" t="s">
        <v>166</v>
      </c>
      <c r="Y36" s="160" t="s">
        <v>155</v>
      </c>
      <c r="Z36" s="150"/>
      <c r="AA36" s="150"/>
      <c r="AB36" s="150"/>
      <c r="AC36" s="150"/>
      <c r="AD36" s="150"/>
      <c r="AE36" s="150"/>
      <c r="AF36" s="150"/>
      <c r="AG36" s="150" t="s">
        <v>167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2" x14ac:dyDescent="0.2">
      <c r="A37" s="157"/>
      <c r="B37" s="158"/>
      <c r="C37" s="193" t="s">
        <v>210</v>
      </c>
      <c r="D37" s="182"/>
      <c r="E37" s="183">
        <v>0.40600000000000003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171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1" x14ac:dyDescent="0.2">
      <c r="A38" s="169">
        <v>11</v>
      </c>
      <c r="B38" s="170" t="s">
        <v>211</v>
      </c>
      <c r="C38" s="178" t="s">
        <v>212</v>
      </c>
      <c r="D38" s="171" t="s">
        <v>164</v>
      </c>
      <c r="E38" s="172">
        <v>5.8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72">
        <v>0</v>
      </c>
      <c r="O38" s="172">
        <f>ROUND(E38*N38,2)</f>
        <v>0</v>
      </c>
      <c r="P38" s="172">
        <v>1.26E-2</v>
      </c>
      <c r="Q38" s="172">
        <f>ROUND(E38*P38,2)</f>
        <v>7.0000000000000007E-2</v>
      </c>
      <c r="R38" s="174" t="s">
        <v>204</v>
      </c>
      <c r="S38" s="174" t="s">
        <v>152</v>
      </c>
      <c r="T38" s="175" t="s">
        <v>152</v>
      </c>
      <c r="U38" s="160">
        <v>0.33</v>
      </c>
      <c r="V38" s="160">
        <f>ROUND(E38*U38,2)</f>
        <v>1.91</v>
      </c>
      <c r="W38" s="160"/>
      <c r="X38" s="160" t="s">
        <v>166</v>
      </c>
      <c r="Y38" s="160" t="s">
        <v>155</v>
      </c>
      <c r="Z38" s="150"/>
      <c r="AA38" s="150"/>
      <c r="AB38" s="150"/>
      <c r="AC38" s="150"/>
      <c r="AD38" s="150"/>
      <c r="AE38" s="150"/>
      <c r="AF38" s="150"/>
      <c r="AG38" s="150" t="s">
        <v>167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2" x14ac:dyDescent="0.2">
      <c r="A39" s="157"/>
      <c r="B39" s="158"/>
      <c r="C39" s="193" t="s">
        <v>186</v>
      </c>
      <c r="D39" s="182"/>
      <c r="E39" s="183">
        <v>5.8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50"/>
      <c r="AA39" s="150"/>
      <c r="AB39" s="150"/>
      <c r="AC39" s="150"/>
      <c r="AD39" s="150"/>
      <c r="AE39" s="150"/>
      <c r="AF39" s="150"/>
      <c r="AG39" s="150" t="s">
        <v>171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69">
        <v>12</v>
      </c>
      <c r="B40" s="170" t="s">
        <v>213</v>
      </c>
      <c r="C40" s="178" t="s">
        <v>214</v>
      </c>
      <c r="D40" s="171" t="s">
        <v>164</v>
      </c>
      <c r="E40" s="172">
        <v>5.8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2">
        <v>0</v>
      </c>
      <c r="O40" s="172">
        <f>ROUND(E40*N40,2)</f>
        <v>0</v>
      </c>
      <c r="P40" s="172">
        <v>0.02</v>
      </c>
      <c r="Q40" s="172">
        <f>ROUND(E40*P40,2)</f>
        <v>0.12</v>
      </c>
      <c r="R40" s="174" t="s">
        <v>204</v>
      </c>
      <c r="S40" s="174" t="s">
        <v>152</v>
      </c>
      <c r="T40" s="175" t="s">
        <v>152</v>
      </c>
      <c r="U40" s="160">
        <v>0.23</v>
      </c>
      <c r="V40" s="160">
        <f>ROUND(E40*U40,2)</f>
        <v>1.33</v>
      </c>
      <c r="W40" s="160"/>
      <c r="X40" s="160" t="s">
        <v>166</v>
      </c>
      <c r="Y40" s="160" t="s">
        <v>155</v>
      </c>
      <c r="Z40" s="150"/>
      <c r="AA40" s="150"/>
      <c r="AB40" s="150"/>
      <c r="AC40" s="150"/>
      <c r="AD40" s="150"/>
      <c r="AE40" s="150"/>
      <c r="AF40" s="150"/>
      <c r="AG40" s="150" t="s">
        <v>167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2" x14ac:dyDescent="0.2">
      <c r="A41" s="157"/>
      <c r="B41" s="158"/>
      <c r="C41" s="261" t="s">
        <v>215</v>
      </c>
      <c r="D41" s="262"/>
      <c r="E41" s="262"/>
      <c r="F41" s="262"/>
      <c r="G41" s="262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50"/>
      <c r="AA41" s="150"/>
      <c r="AB41" s="150"/>
      <c r="AC41" s="150"/>
      <c r="AD41" s="150"/>
      <c r="AE41" s="150"/>
      <c r="AF41" s="150"/>
      <c r="AG41" s="150" t="s">
        <v>169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2" x14ac:dyDescent="0.2">
      <c r="A42" s="157"/>
      <c r="B42" s="158"/>
      <c r="C42" s="193" t="s">
        <v>216</v>
      </c>
      <c r="D42" s="182"/>
      <c r="E42" s="183">
        <v>5.8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171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ht="22.5" outlineLevel="1" x14ac:dyDescent="0.2">
      <c r="A43" s="169">
        <v>13</v>
      </c>
      <c r="B43" s="170" t="s">
        <v>217</v>
      </c>
      <c r="C43" s="178" t="s">
        <v>218</v>
      </c>
      <c r="D43" s="171" t="s">
        <v>174</v>
      </c>
      <c r="E43" s="172">
        <v>35.661999999999999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72">
        <v>0</v>
      </c>
      <c r="O43" s="172">
        <f>ROUND(E43*N43,2)</f>
        <v>0</v>
      </c>
      <c r="P43" s="172">
        <v>1.4</v>
      </c>
      <c r="Q43" s="172">
        <f>ROUND(E43*P43,2)</f>
        <v>49.93</v>
      </c>
      <c r="R43" s="174" t="s">
        <v>204</v>
      </c>
      <c r="S43" s="174" t="s">
        <v>152</v>
      </c>
      <c r="T43" s="175" t="s">
        <v>152</v>
      </c>
      <c r="U43" s="160">
        <v>0.88</v>
      </c>
      <c r="V43" s="160">
        <f>ROUND(E43*U43,2)</f>
        <v>31.38</v>
      </c>
      <c r="W43" s="160"/>
      <c r="X43" s="160" t="s">
        <v>166</v>
      </c>
      <c r="Y43" s="160" t="s">
        <v>155</v>
      </c>
      <c r="Z43" s="150"/>
      <c r="AA43" s="150"/>
      <c r="AB43" s="150"/>
      <c r="AC43" s="150"/>
      <c r="AD43" s="150"/>
      <c r="AE43" s="150"/>
      <c r="AF43" s="150"/>
      <c r="AG43" s="150" t="s">
        <v>167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2" x14ac:dyDescent="0.2">
      <c r="A44" s="157"/>
      <c r="B44" s="158"/>
      <c r="C44" s="193" t="s">
        <v>219</v>
      </c>
      <c r="D44" s="182"/>
      <c r="E44" s="183">
        <v>35.661999999999999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171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69">
        <v>14</v>
      </c>
      <c r="B45" s="170" t="s">
        <v>220</v>
      </c>
      <c r="C45" s="178" t="s">
        <v>221</v>
      </c>
      <c r="D45" s="171" t="s">
        <v>222</v>
      </c>
      <c r="E45" s="172">
        <v>7.92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2">
        <v>0</v>
      </c>
      <c r="O45" s="172">
        <f>ROUND(E45*N45,2)</f>
        <v>0</v>
      </c>
      <c r="P45" s="172">
        <v>4.6000000000000001E-4</v>
      </c>
      <c r="Q45" s="172">
        <f>ROUND(E45*P45,2)</f>
        <v>0</v>
      </c>
      <c r="R45" s="174" t="s">
        <v>204</v>
      </c>
      <c r="S45" s="174" t="s">
        <v>152</v>
      </c>
      <c r="T45" s="175" t="s">
        <v>152</v>
      </c>
      <c r="U45" s="160">
        <v>0.9</v>
      </c>
      <c r="V45" s="160">
        <f>ROUND(E45*U45,2)</f>
        <v>7.13</v>
      </c>
      <c r="W45" s="160"/>
      <c r="X45" s="160" t="s">
        <v>166</v>
      </c>
      <c r="Y45" s="160" t="s">
        <v>155</v>
      </c>
      <c r="Z45" s="150"/>
      <c r="AA45" s="150"/>
      <c r="AB45" s="150"/>
      <c r="AC45" s="150"/>
      <c r="AD45" s="150"/>
      <c r="AE45" s="150"/>
      <c r="AF45" s="150"/>
      <c r="AG45" s="150" t="s">
        <v>167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2" x14ac:dyDescent="0.2">
      <c r="A46" s="157"/>
      <c r="B46" s="158"/>
      <c r="C46" s="193" t="s">
        <v>223</v>
      </c>
      <c r="D46" s="182"/>
      <c r="E46" s="183">
        <v>7.92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171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 x14ac:dyDescent="0.2">
      <c r="A47" s="169">
        <v>15</v>
      </c>
      <c r="B47" s="170" t="s">
        <v>224</v>
      </c>
      <c r="C47" s="178" t="s">
        <v>225</v>
      </c>
      <c r="D47" s="171" t="s">
        <v>164</v>
      </c>
      <c r="E47" s="172">
        <v>1218.6400000000001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2">
        <v>0</v>
      </c>
      <c r="O47" s="172">
        <f>ROUND(E47*N47,2)</f>
        <v>0</v>
      </c>
      <c r="P47" s="172">
        <v>6.0000000000000001E-3</v>
      </c>
      <c r="Q47" s="172">
        <f>ROUND(E47*P47,2)</f>
        <v>7.31</v>
      </c>
      <c r="R47" s="174" t="s">
        <v>226</v>
      </c>
      <c r="S47" s="174" t="s">
        <v>152</v>
      </c>
      <c r="T47" s="175" t="s">
        <v>152</v>
      </c>
      <c r="U47" s="160">
        <v>0.05</v>
      </c>
      <c r="V47" s="160">
        <f>ROUND(E47*U47,2)</f>
        <v>60.93</v>
      </c>
      <c r="W47" s="160"/>
      <c r="X47" s="160" t="s">
        <v>166</v>
      </c>
      <c r="Y47" s="160" t="s">
        <v>155</v>
      </c>
      <c r="Z47" s="150"/>
      <c r="AA47" s="150"/>
      <c r="AB47" s="150"/>
      <c r="AC47" s="150"/>
      <c r="AD47" s="150"/>
      <c r="AE47" s="150"/>
      <c r="AF47" s="150"/>
      <c r="AG47" s="150" t="s">
        <v>167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2" x14ac:dyDescent="0.2">
      <c r="A48" s="157"/>
      <c r="B48" s="158"/>
      <c r="C48" s="193" t="s">
        <v>227</v>
      </c>
      <c r="D48" s="182"/>
      <c r="E48" s="183">
        <v>1218.6400000000001</v>
      </c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50"/>
      <c r="AA48" s="150"/>
      <c r="AB48" s="150"/>
      <c r="AC48" s="150"/>
      <c r="AD48" s="150"/>
      <c r="AE48" s="150"/>
      <c r="AF48" s="150"/>
      <c r="AG48" s="150" t="s">
        <v>171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ht="22.5" outlineLevel="1" x14ac:dyDescent="0.2">
      <c r="A49" s="169">
        <v>16</v>
      </c>
      <c r="B49" s="170" t="s">
        <v>228</v>
      </c>
      <c r="C49" s="178" t="s">
        <v>229</v>
      </c>
      <c r="D49" s="171" t="s">
        <v>164</v>
      </c>
      <c r="E49" s="172">
        <v>447.3</v>
      </c>
      <c r="F49" s="173"/>
      <c r="G49" s="174">
        <f>ROUND(E49*F49,2)</f>
        <v>0</v>
      </c>
      <c r="H49" s="173"/>
      <c r="I49" s="174">
        <f>ROUND(E49*H49,2)</f>
        <v>0</v>
      </c>
      <c r="J49" s="173"/>
      <c r="K49" s="174">
        <f>ROUND(E49*J49,2)</f>
        <v>0</v>
      </c>
      <c r="L49" s="174">
        <v>21</v>
      </c>
      <c r="M49" s="174">
        <f>G49*(1+L49/100)</f>
        <v>0</v>
      </c>
      <c r="N49" s="172">
        <v>0</v>
      </c>
      <c r="O49" s="172">
        <f>ROUND(E49*N49,2)</f>
        <v>0</v>
      </c>
      <c r="P49" s="172">
        <v>0.16700000000000001</v>
      </c>
      <c r="Q49" s="172">
        <f>ROUND(E49*P49,2)</f>
        <v>74.7</v>
      </c>
      <c r="R49" s="174" t="s">
        <v>226</v>
      </c>
      <c r="S49" s="174" t="s">
        <v>152</v>
      </c>
      <c r="T49" s="175" t="s">
        <v>152</v>
      </c>
      <c r="U49" s="160">
        <v>0.13</v>
      </c>
      <c r="V49" s="160">
        <f>ROUND(E49*U49,2)</f>
        <v>58.15</v>
      </c>
      <c r="W49" s="160"/>
      <c r="X49" s="160" t="s">
        <v>166</v>
      </c>
      <c r="Y49" s="160" t="s">
        <v>155</v>
      </c>
      <c r="Z49" s="150"/>
      <c r="AA49" s="150"/>
      <c r="AB49" s="150"/>
      <c r="AC49" s="150"/>
      <c r="AD49" s="150"/>
      <c r="AE49" s="150"/>
      <c r="AF49" s="150"/>
      <c r="AG49" s="150" t="s">
        <v>167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2" x14ac:dyDescent="0.2">
      <c r="A50" s="157"/>
      <c r="B50" s="158"/>
      <c r="C50" s="193" t="s">
        <v>230</v>
      </c>
      <c r="D50" s="182"/>
      <c r="E50" s="183">
        <v>447.3</v>
      </c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60"/>
      <c r="Z50" s="150"/>
      <c r="AA50" s="150"/>
      <c r="AB50" s="150"/>
      <c r="AC50" s="150"/>
      <c r="AD50" s="150"/>
      <c r="AE50" s="150"/>
      <c r="AF50" s="150"/>
      <c r="AG50" s="150" t="s">
        <v>171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69">
        <v>17</v>
      </c>
      <c r="B51" s="170" t="s">
        <v>231</v>
      </c>
      <c r="C51" s="178" t="s">
        <v>232</v>
      </c>
      <c r="D51" s="171" t="s">
        <v>164</v>
      </c>
      <c r="E51" s="172">
        <v>894.6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2">
        <v>0</v>
      </c>
      <c r="O51" s="172">
        <f>ROUND(E51*N51,2)</f>
        <v>0</v>
      </c>
      <c r="P51" s="172">
        <v>8.4000000000000005E-2</v>
      </c>
      <c r="Q51" s="172">
        <f>ROUND(E51*P51,2)</f>
        <v>75.150000000000006</v>
      </c>
      <c r="R51" s="174" t="s">
        <v>226</v>
      </c>
      <c r="S51" s="174" t="s">
        <v>152</v>
      </c>
      <c r="T51" s="175" t="s">
        <v>152</v>
      </c>
      <c r="U51" s="160">
        <v>0.04</v>
      </c>
      <c r="V51" s="160">
        <f>ROUND(E51*U51,2)</f>
        <v>35.78</v>
      </c>
      <c r="W51" s="160"/>
      <c r="X51" s="160" t="s">
        <v>166</v>
      </c>
      <c r="Y51" s="160" t="s">
        <v>155</v>
      </c>
      <c r="Z51" s="150"/>
      <c r="AA51" s="150"/>
      <c r="AB51" s="150"/>
      <c r="AC51" s="150"/>
      <c r="AD51" s="150"/>
      <c r="AE51" s="150"/>
      <c r="AF51" s="150"/>
      <c r="AG51" s="150" t="s">
        <v>167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2" x14ac:dyDescent="0.2">
      <c r="A52" s="157"/>
      <c r="B52" s="158"/>
      <c r="C52" s="193" t="s">
        <v>233</v>
      </c>
      <c r="D52" s="182"/>
      <c r="E52" s="183">
        <v>894.6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50"/>
      <c r="AA52" s="150"/>
      <c r="AB52" s="150"/>
      <c r="AC52" s="150"/>
      <c r="AD52" s="150"/>
      <c r="AE52" s="150"/>
      <c r="AF52" s="150"/>
      <c r="AG52" s="150" t="s">
        <v>171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2.5" outlineLevel="1" x14ac:dyDescent="0.2">
      <c r="A53" s="169">
        <v>18</v>
      </c>
      <c r="B53" s="170" t="s">
        <v>234</v>
      </c>
      <c r="C53" s="178" t="s">
        <v>235</v>
      </c>
      <c r="D53" s="171" t="s">
        <v>164</v>
      </c>
      <c r="E53" s="172">
        <v>609.32000000000005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21</v>
      </c>
      <c r="M53" s="174">
        <f>G53*(1+L53/100)</f>
        <v>0</v>
      </c>
      <c r="N53" s="172">
        <v>0</v>
      </c>
      <c r="O53" s="172">
        <f>ROUND(E53*N53,2)</f>
        <v>0</v>
      </c>
      <c r="P53" s="172">
        <v>2E-3</v>
      </c>
      <c r="Q53" s="172">
        <f>ROUND(E53*P53,2)</f>
        <v>1.22</v>
      </c>
      <c r="R53" s="174" t="s">
        <v>236</v>
      </c>
      <c r="S53" s="174" t="s">
        <v>152</v>
      </c>
      <c r="T53" s="175" t="s">
        <v>152</v>
      </c>
      <c r="U53" s="160">
        <v>0.04</v>
      </c>
      <c r="V53" s="160">
        <f>ROUND(E53*U53,2)</f>
        <v>24.37</v>
      </c>
      <c r="W53" s="160"/>
      <c r="X53" s="160" t="s">
        <v>166</v>
      </c>
      <c r="Y53" s="160" t="s">
        <v>155</v>
      </c>
      <c r="Z53" s="150"/>
      <c r="AA53" s="150"/>
      <c r="AB53" s="150"/>
      <c r="AC53" s="150"/>
      <c r="AD53" s="150"/>
      <c r="AE53" s="150"/>
      <c r="AF53" s="150"/>
      <c r="AG53" s="150" t="s">
        <v>167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2" x14ac:dyDescent="0.2">
      <c r="A54" s="157"/>
      <c r="B54" s="158"/>
      <c r="C54" s="193" t="s">
        <v>237</v>
      </c>
      <c r="D54" s="182"/>
      <c r="E54" s="183">
        <v>609.32000000000005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50"/>
      <c r="AA54" s="150"/>
      <c r="AB54" s="150"/>
      <c r="AC54" s="150"/>
      <c r="AD54" s="150"/>
      <c r="AE54" s="150"/>
      <c r="AF54" s="150"/>
      <c r="AG54" s="150" t="s">
        <v>171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69">
        <v>19</v>
      </c>
      <c r="B55" s="170" t="s">
        <v>238</v>
      </c>
      <c r="C55" s="178" t="s">
        <v>239</v>
      </c>
      <c r="D55" s="171" t="s">
        <v>240</v>
      </c>
      <c r="E55" s="172">
        <v>2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72">
        <v>0</v>
      </c>
      <c r="O55" s="172">
        <f>ROUND(E55*N55,2)</f>
        <v>0</v>
      </c>
      <c r="P55" s="172">
        <v>2.0109999999999999E-2</v>
      </c>
      <c r="Q55" s="172">
        <f>ROUND(E55*P55,2)</f>
        <v>0.04</v>
      </c>
      <c r="R55" s="174" t="s">
        <v>241</v>
      </c>
      <c r="S55" s="174" t="s">
        <v>152</v>
      </c>
      <c r="T55" s="175" t="s">
        <v>152</v>
      </c>
      <c r="U55" s="160">
        <v>0.47</v>
      </c>
      <c r="V55" s="160">
        <f>ROUND(E55*U55,2)</f>
        <v>0.94</v>
      </c>
      <c r="W55" s="160"/>
      <c r="X55" s="160" t="s">
        <v>166</v>
      </c>
      <c r="Y55" s="160" t="s">
        <v>155</v>
      </c>
      <c r="Z55" s="150"/>
      <c r="AA55" s="150"/>
      <c r="AB55" s="150"/>
      <c r="AC55" s="150"/>
      <c r="AD55" s="150"/>
      <c r="AE55" s="150"/>
      <c r="AF55" s="150"/>
      <c r="AG55" s="150" t="s">
        <v>167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2" x14ac:dyDescent="0.2">
      <c r="A56" s="157"/>
      <c r="B56" s="158"/>
      <c r="C56" s="193" t="s">
        <v>242</v>
      </c>
      <c r="D56" s="182"/>
      <c r="E56" s="183">
        <v>2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50"/>
      <c r="AA56" s="150"/>
      <c r="AB56" s="150"/>
      <c r="AC56" s="150"/>
      <c r="AD56" s="150"/>
      <c r="AE56" s="150"/>
      <c r="AF56" s="150"/>
      <c r="AG56" s="150" t="s">
        <v>171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69">
        <v>20</v>
      </c>
      <c r="B57" s="170" t="s">
        <v>243</v>
      </c>
      <c r="C57" s="178" t="s">
        <v>244</v>
      </c>
      <c r="D57" s="171" t="s">
        <v>222</v>
      </c>
      <c r="E57" s="172">
        <v>107.5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2">
        <v>0</v>
      </c>
      <c r="O57" s="172">
        <f>ROUND(E57*N57,2)</f>
        <v>0</v>
      </c>
      <c r="P57" s="172">
        <v>9.3999999999999997E-4</v>
      </c>
      <c r="Q57" s="172">
        <f>ROUND(E57*P57,2)</f>
        <v>0.1</v>
      </c>
      <c r="R57" s="174" t="s">
        <v>245</v>
      </c>
      <c r="S57" s="174" t="s">
        <v>152</v>
      </c>
      <c r="T57" s="175" t="s">
        <v>152</v>
      </c>
      <c r="U57" s="160">
        <v>7.0000000000000007E-2</v>
      </c>
      <c r="V57" s="160">
        <f>ROUND(E57*U57,2)</f>
        <v>7.53</v>
      </c>
      <c r="W57" s="160"/>
      <c r="X57" s="160" t="s">
        <v>166</v>
      </c>
      <c r="Y57" s="160" t="s">
        <v>155</v>
      </c>
      <c r="Z57" s="150"/>
      <c r="AA57" s="150"/>
      <c r="AB57" s="150"/>
      <c r="AC57" s="150"/>
      <c r="AD57" s="150"/>
      <c r="AE57" s="150"/>
      <c r="AF57" s="150"/>
      <c r="AG57" s="150" t="s">
        <v>167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2" x14ac:dyDescent="0.2">
      <c r="A58" s="157"/>
      <c r="B58" s="158"/>
      <c r="C58" s="193" t="s">
        <v>246</v>
      </c>
      <c r="D58" s="182"/>
      <c r="E58" s="183">
        <v>34.5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50"/>
      <c r="AA58" s="150"/>
      <c r="AB58" s="150"/>
      <c r="AC58" s="150"/>
      <c r="AD58" s="150"/>
      <c r="AE58" s="150"/>
      <c r="AF58" s="150"/>
      <c r="AG58" s="150" t="s">
        <v>171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3" x14ac:dyDescent="0.2">
      <c r="A59" s="157"/>
      <c r="B59" s="158"/>
      <c r="C59" s="193" t="s">
        <v>247</v>
      </c>
      <c r="D59" s="182"/>
      <c r="E59" s="183">
        <v>73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50"/>
      <c r="AA59" s="150"/>
      <c r="AB59" s="150"/>
      <c r="AC59" s="150"/>
      <c r="AD59" s="150"/>
      <c r="AE59" s="150"/>
      <c r="AF59" s="150"/>
      <c r="AG59" s="150" t="s">
        <v>171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69">
        <v>21</v>
      </c>
      <c r="B60" s="170" t="s">
        <v>248</v>
      </c>
      <c r="C60" s="178" t="s">
        <v>249</v>
      </c>
      <c r="D60" s="171" t="s">
        <v>240</v>
      </c>
      <c r="E60" s="172">
        <v>2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2">
        <v>0</v>
      </c>
      <c r="O60" s="172">
        <f>ROUND(E60*N60,2)</f>
        <v>0</v>
      </c>
      <c r="P60" s="172">
        <v>2.0109999999999999E-2</v>
      </c>
      <c r="Q60" s="172">
        <f>ROUND(E60*P60,2)</f>
        <v>0.04</v>
      </c>
      <c r="R60" s="174"/>
      <c r="S60" s="174" t="s">
        <v>193</v>
      </c>
      <c r="T60" s="175" t="s">
        <v>153</v>
      </c>
      <c r="U60" s="160">
        <v>0.47</v>
      </c>
      <c r="V60" s="160">
        <f>ROUND(E60*U60,2)</f>
        <v>0.94</v>
      </c>
      <c r="W60" s="160"/>
      <c r="X60" s="160" t="s">
        <v>166</v>
      </c>
      <c r="Y60" s="160" t="s">
        <v>155</v>
      </c>
      <c r="Z60" s="150"/>
      <c r="AA60" s="150"/>
      <c r="AB60" s="150"/>
      <c r="AC60" s="150"/>
      <c r="AD60" s="150"/>
      <c r="AE60" s="150"/>
      <c r="AF60" s="150"/>
      <c r="AG60" s="150" t="s">
        <v>167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2" x14ac:dyDescent="0.2">
      <c r="A61" s="157"/>
      <c r="B61" s="158"/>
      <c r="C61" s="193" t="s">
        <v>242</v>
      </c>
      <c r="D61" s="182"/>
      <c r="E61" s="183">
        <v>2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50"/>
      <c r="AA61" s="150"/>
      <c r="AB61" s="150"/>
      <c r="AC61" s="150"/>
      <c r="AD61" s="150"/>
      <c r="AE61" s="150"/>
      <c r="AF61" s="150"/>
      <c r="AG61" s="150" t="s">
        <v>171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69">
        <v>22</v>
      </c>
      <c r="B62" s="170" t="s">
        <v>250</v>
      </c>
      <c r="C62" s="178" t="s">
        <v>251</v>
      </c>
      <c r="D62" s="171" t="s">
        <v>198</v>
      </c>
      <c r="E62" s="172">
        <v>14</v>
      </c>
      <c r="F62" s="173"/>
      <c r="G62" s="174">
        <f>ROUND(E62*F62,2)</f>
        <v>0</v>
      </c>
      <c r="H62" s="173"/>
      <c r="I62" s="174">
        <f>ROUND(E62*H62,2)</f>
        <v>0</v>
      </c>
      <c r="J62" s="173"/>
      <c r="K62" s="174">
        <f>ROUND(E62*J62,2)</f>
        <v>0</v>
      </c>
      <c r="L62" s="174">
        <v>21</v>
      </c>
      <c r="M62" s="174">
        <f>G62*(1+L62/100)</f>
        <v>0</v>
      </c>
      <c r="N62" s="172">
        <v>0</v>
      </c>
      <c r="O62" s="172">
        <f>ROUND(E62*N62,2)</f>
        <v>0</v>
      </c>
      <c r="P62" s="172">
        <v>0.1285</v>
      </c>
      <c r="Q62" s="172">
        <f>ROUND(E62*P62,2)</f>
        <v>1.8</v>
      </c>
      <c r="R62" s="174"/>
      <c r="S62" s="174" t="s">
        <v>193</v>
      </c>
      <c r="T62" s="175" t="s">
        <v>153</v>
      </c>
      <c r="U62" s="160">
        <v>0.22</v>
      </c>
      <c r="V62" s="160">
        <f>ROUND(E62*U62,2)</f>
        <v>3.08</v>
      </c>
      <c r="W62" s="160"/>
      <c r="X62" s="160" t="s">
        <v>166</v>
      </c>
      <c r="Y62" s="160" t="s">
        <v>155</v>
      </c>
      <c r="Z62" s="150"/>
      <c r="AA62" s="150"/>
      <c r="AB62" s="150"/>
      <c r="AC62" s="150"/>
      <c r="AD62" s="150"/>
      <c r="AE62" s="150"/>
      <c r="AF62" s="150"/>
      <c r="AG62" s="150" t="s">
        <v>167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2" x14ac:dyDescent="0.2">
      <c r="A63" s="157"/>
      <c r="B63" s="158"/>
      <c r="C63" s="193" t="s">
        <v>252</v>
      </c>
      <c r="D63" s="182"/>
      <c r="E63" s="183">
        <v>14</v>
      </c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50"/>
      <c r="AA63" s="150"/>
      <c r="AB63" s="150"/>
      <c r="AC63" s="150"/>
      <c r="AD63" s="150"/>
      <c r="AE63" s="150"/>
      <c r="AF63" s="150"/>
      <c r="AG63" s="150" t="s">
        <v>171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69">
        <v>23</v>
      </c>
      <c r="B64" s="170" t="s">
        <v>253</v>
      </c>
      <c r="C64" s="178" t="s">
        <v>254</v>
      </c>
      <c r="D64" s="171" t="s">
        <v>198</v>
      </c>
      <c r="E64" s="172">
        <v>4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72">
        <v>0</v>
      </c>
      <c r="O64" s="172">
        <f>ROUND(E64*N64,2)</f>
        <v>0</v>
      </c>
      <c r="P64" s="172">
        <v>0.05</v>
      </c>
      <c r="Q64" s="172">
        <f>ROUND(E64*P64,2)</f>
        <v>0.2</v>
      </c>
      <c r="R64" s="174"/>
      <c r="S64" s="174" t="s">
        <v>193</v>
      </c>
      <c r="T64" s="175" t="s">
        <v>153</v>
      </c>
      <c r="U64" s="160">
        <v>0.22</v>
      </c>
      <c r="V64" s="160">
        <f>ROUND(E64*U64,2)</f>
        <v>0.88</v>
      </c>
      <c r="W64" s="160"/>
      <c r="X64" s="160" t="s">
        <v>166</v>
      </c>
      <c r="Y64" s="160" t="s">
        <v>155</v>
      </c>
      <c r="Z64" s="150"/>
      <c r="AA64" s="150"/>
      <c r="AB64" s="150"/>
      <c r="AC64" s="150"/>
      <c r="AD64" s="150"/>
      <c r="AE64" s="150"/>
      <c r="AF64" s="150"/>
      <c r="AG64" s="150" t="s">
        <v>167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2" x14ac:dyDescent="0.2">
      <c r="A65" s="157"/>
      <c r="B65" s="158"/>
      <c r="C65" s="193" t="s">
        <v>255</v>
      </c>
      <c r="D65" s="182"/>
      <c r="E65" s="183">
        <v>4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50"/>
      <c r="AA65" s="150"/>
      <c r="AB65" s="150"/>
      <c r="AC65" s="150"/>
      <c r="AD65" s="150"/>
      <c r="AE65" s="150"/>
      <c r="AF65" s="150"/>
      <c r="AG65" s="150" t="s">
        <v>171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x14ac:dyDescent="0.2">
      <c r="A66" s="162" t="s">
        <v>147</v>
      </c>
      <c r="B66" s="163" t="s">
        <v>90</v>
      </c>
      <c r="C66" s="177" t="s">
        <v>91</v>
      </c>
      <c r="D66" s="164"/>
      <c r="E66" s="165"/>
      <c r="F66" s="166"/>
      <c r="G66" s="166">
        <f>SUMIF(AG67:AG76,"&lt;&gt;NOR",G67:G76)</f>
        <v>0</v>
      </c>
      <c r="H66" s="166"/>
      <c r="I66" s="166">
        <f>SUM(I67:I76)</f>
        <v>0</v>
      </c>
      <c r="J66" s="166"/>
      <c r="K66" s="166">
        <f>SUM(K67:K76)</f>
        <v>0</v>
      </c>
      <c r="L66" s="166"/>
      <c r="M66" s="166">
        <f>SUM(M67:M76)</f>
        <v>0</v>
      </c>
      <c r="N66" s="165"/>
      <c r="O66" s="165">
        <f>SUM(O67:O76)</f>
        <v>0</v>
      </c>
      <c r="P66" s="165"/>
      <c r="Q66" s="165">
        <f>SUM(Q67:Q76)</f>
        <v>0</v>
      </c>
      <c r="R66" s="166"/>
      <c r="S66" s="166"/>
      <c r="T66" s="167"/>
      <c r="U66" s="161"/>
      <c r="V66" s="161">
        <f>SUM(V67:V76)</f>
        <v>1.64</v>
      </c>
      <c r="W66" s="161"/>
      <c r="X66" s="161"/>
      <c r="Y66" s="161"/>
      <c r="AG66" t="s">
        <v>148</v>
      </c>
    </row>
    <row r="67" spans="1:60" ht="22.5" outlineLevel="1" x14ac:dyDescent="0.2">
      <c r="A67" s="169">
        <v>24</v>
      </c>
      <c r="B67" s="170" t="s">
        <v>256</v>
      </c>
      <c r="C67" s="178" t="s">
        <v>257</v>
      </c>
      <c r="D67" s="171" t="s">
        <v>180</v>
      </c>
      <c r="E67" s="172">
        <v>0.86699999999999999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2">
        <v>0</v>
      </c>
      <c r="O67" s="172">
        <f>ROUND(E67*N67,2)</f>
        <v>0</v>
      </c>
      <c r="P67" s="172">
        <v>0</v>
      </c>
      <c r="Q67" s="172">
        <f>ROUND(E67*P67,2)</f>
        <v>0</v>
      </c>
      <c r="R67" s="174" t="s">
        <v>189</v>
      </c>
      <c r="S67" s="174" t="s">
        <v>152</v>
      </c>
      <c r="T67" s="175" t="s">
        <v>152</v>
      </c>
      <c r="U67" s="160">
        <v>1.8919999999999999</v>
      </c>
      <c r="V67" s="160">
        <f>ROUND(E67*U67,2)</f>
        <v>1.64</v>
      </c>
      <c r="W67" s="160"/>
      <c r="X67" s="160" t="s">
        <v>258</v>
      </c>
      <c r="Y67" s="160" t="s">
        <v>155</v>
      </c>
      <c r="Z67" s="150"/>
      <c r="AA67" s="150"/>
      <c r="AB67" s="150"/>
      <c r="AC67" s="150"/>
      <c r="AD67" s="150"/>
      <c r="AE67" s="150"/>
      <c r="AF67" s="150"/>
      <c r="AG67" s="150" t="s">
        <v>259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2" x14ac:dyDescent="0.2">
      <c r="A68" s="157"/>
      <c r="B68" s="158"/>
      <c r="C68" s="261" t="s">
        <v>260</v>
      </c>
      <c r="D68" s="262"/>
      <c r="E68" s="262"/>
      <c r="F68" s="262"/>
      <c r="G68" s="262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169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2" x14ac:dyDescent="0.2">
      <c r="A69" s="157"/>
      <c r="B69" s="158"/>
      <c r="C69" s="193" t="s">
        <v>261</v>
      </c>
      <c r="D69" s="182"/>
      <c r="E69" s="183"/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171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3" x14ac:dyDescent="0.2">
      <c r="A70" s="157"/>
      <c r="B70" s="158"/>
      <c r="C70" s="193" t="s">
        <v>262</v>
      </c>
      <c r="D70" s="182"/>
      <c r="E70" s="183"/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171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">
      <c r="A71" s="157"/>
      <c r="B71" s="158"/>
      <c r="C71" s="193" t="s">
        <v>263</v>
      </c>
      <c r="D71" s="182"/>
      <c r="E71" s="183">
        <v>0.86699999999999999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171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ht="33.75" outlineLevel="1" x14ac:dyDescent="0.2">
      <c r="A72" s="169">
        <v>25</v>
      </c>
      <c r="B72" s="170" t="s">
        <v>264</v>
      </c>
      <c r="C72" s="178" t="s">
        <v>265</v>
      </c>
      <c r="D72" s="171" t="s">
        <v>180</v>
      </c>
      <c r="E72" s="172">
        <v>0.86699999999999999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2">
        <v>0</v>
      </c>
      <c r="O72" s="172">
        <f>ROUND(E72*N72,2)</f>
        <v>0</v>
      </c>
      <c r="P72" s="172">
        <v>0</v>
      </c>
      <c r="Q72" s="172">
        <f>ROUND(E72*P72,2)</f>
        <v>0</v>
      </c>
      <c r="R72" s="174" t="s">
        <v>189</v>
      </c>
      <c r="S72" s="174" t="s">
        <v>152</v>
      </c>
      <c r="T72" s="175" t="s">
        <v>152</v>
      </c>
      <c r="U72" s="160">
        <v>0</v>
      </c>
      <c r="V72" s="160">
        <f>ROUND(E72*U72,2)</f>
        <v>0</v>
      </c>
      <c r="W72" s="160"/>
      <c r="X72" s="160" t="s">
        <v>258</v>
      </c>
      <c r="Y72" s="160" t="s">
        <v>155</v>
      </c>
      <c r="Z72" s="150"/>
      <c r="AA72" s="150"/>
      <c r="AB72" s="150"/>
      <c r="AC72" s="150"/>
      <c r="AD72" s="150"/>
      <c r="AE72" s="150"/>
      <c r="AF72" s="150"/>
      <c r="AG72" s="150" t="s">
        <v>259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2" x14ac:dyDescent="0.2">
      <c r="A73" s="157"/>
      <c r="B73" s="158"/>
      <c r="C73" s="261" t="s">
        <v>260</v>
      </c>
      <c r="D73" s="262"/>
      <c r="E73" s="262"/>
      <c r="F73" s="262"/>
      <c r="G73" s="262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50"/>
      <c r="AA73" s="150"/>
      <c r="AB73" s="150"/>
      <c r="AC73" s="150"/>
      <c r="AD73" s="150"/>
      <c r="AE73" s="150"/>
      <c r="AF73" s="150"/>
      <c r="AG73" s="150" t="s">
        <v>169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2" x14ac:dyDescent="0.2">
      <c r="A74" s="157"/>
      <c r="B74" s="158"/>
      <c r="C74" s="193" t="s">
        <v>261</v>
      </c>
      <c r="D74" s="182"/>
      <c r="E74" s="183"/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50"/>
      <c r="AA74" s="150"/>
      <c r="AB74" s="150"/>
      <c r="AC74" s="150"/>
      <c r="AD74" s="150"/>
      <c r="AE74" s="150"/>
      <c r="AF74" s="150"/>
      <c r="AG74" s="150" t="s">
        <v>171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3" x14ac:dyDescent="0.2">
      <c r="A75" s="157"/>
      <c r="B75" s="158"/>
      <c r="C75" s="193" t="s">
        <v>262</v>
      </c>
      <c r="D75" s="182"/>
      <c r="E75" s="183"/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50"/>
      <c r="AA75" s="150"/>
      <c r="AB75" s="150"/>
      <c r="AC75" s="150"/>
      <c r="AD75" s="150"/>
      <c r="AE75" s="150"/>
      <c r="AF75" s="150"/>
      <c r="AG75" s="150" t="s">
        <v>171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3" x14ac:dyDescent="0.2">
      <c r="A76" s="157"/>
      <c r="B76" s="158"/>
      <c r="C76" s="193" t="s">
        <v>263</v>
      </c>
      <c r="D76" s="182"/>
      <c r="E76" s="183">
        <v>0.86699999999999999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50"/>
      <c r="AA76" s="150"/>
      <c r="AB76" s="150"/>
      <c r="AC76" s="150"/>
      <c r="AD76" s="150"/>
      <c r="AE76" s="150"/>
      <c r="AF76" s="150"/>
      <c r="AG76" s="150" t="s">
        <v>171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x14ac:dyDescent="0.2">
      <c r="A77" s="162" t="s">
        <v>147</v>
      </c>
      <c r="B77" s="163" t="s">
        <v>92</v>
      </c>
      <c r="C77" s="177" t="s">
        <v>93</v>
      </c>
      <c r="D77" s="164"/>
      <c r="E77" s="165"/>
      <c r="F77" s="166"/>
      <c r="G77" s="166">
        <f>SUMIF(AG78:AG101,"&lt;&gt;NOR",G78:G101)</f>
        <v>0</v>
      </c>
      <c r="H77" s="166"/>
      <c r="I77" s="166">
        <f>SUM(I78:I101)</f>
        <v>0</v>
      </c>
      <c r="J77" s="166"/>
      <c r="K77" s="166">
        <f>SUM(K78:K101)</f>
        <v>0</v>
      </c>
      <c r="L77" s="166"/>
      <c r="M77" s="166">
        <f>SUM(M78:M101)</f>
        <v>0</v>
      </c>
      <c r="N77" s="165"/>
      <c r="O77" s="165">
        <f>SUM(O78:O101)</f>
        <v>8.2199999999999989</v>
      </c>
      <c r="P77" s="165"/>
      <c r="Q77" s="165">
        <f>SUM(Q78:Q101)</f>
        <v>0.85</v>
      </c>
      <c r="R77" s="166"/>
      <c r="S77" s="166"/>
      <c r="T77" s="167"/>
      <c r="U77" s="161"/>
      <c r="V77" s="161">
        <f>SUM(V78:V101)</f>
        <v>359.48</v>
      </c>
      <c r="W77" s="161"/>
      <c r="X77" s="161"/>
      <c r="Y77" s="161"/>
      <c r="AG77" t="s">
        <v>148</v>
      </c>
    </row>
    <row r="78" spans="1:60" outlineLevel="1" x14ac:dyDescent="0.2">
      <c r="A78" s="169">
        <v>26</v>
      </c>
      <c r="B78" s="170" t="s">
        <v>266</v>
      </c>
      <c r="C78" s="178" t="s">
        <v>267</v>
      </c>
      <c r="D78" s="171" t="s">
        <v>164</v>
      </c>
      <c r="E78" s="172">
        <v>60.932000000000002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21</v>
      </c>
      <c r="M78" s="174">
        <f>G78*(1+L78/100)</f>
        <v>0</v>
      </c>
      <c r="N78" s="172">
        <v>5.1599999999999997E-3</v>
      </c>
      <c r="O78" s="172">
        <f>ROUND(E78*N78,2)</f>
        <v>0.31</v>
      </c>
      <c r="P78" s="172">
        <v>1.4E-2</v>
      </c>
      <c r="Q78" s="172">
        <f>ROUND(E78*P78,2)</f>
        <v>0.85</v>
      </c>
      <c r="R78" s="174" t="s">
        <v>226</v>
      </c>
      <c r="S78" s="174" t="s">
        <v>152</v>
      </c>
      <c r="T78" s="175" t="s">
        <v>152</v>
      </c>
      <c r="U78" s="160">
        <v>0.4</v>
      </c>
      <c r="V78" s="160">
        <f>ROUND(E78*U78,2)</f>
        <v>24.37</v>
      </c>
      <c r="W78" s="160"/>
      <c r="X78" s="160" t="s">
        <v>166</v>
      </c>
      <c r="Y78" s="160" t="s">
        <v>155</v>
      </c>
      <c r="Z78" s="150"/>
      <c r="AA78" s="150"/>
      <c r="AB78" s="150"/>
      <c r="AC78" s="150"/>
      <c r="AD78" s="150"/>
      <c r="AE78" s="150"/>
      <c r="AF78" s="150"/>
      <c r="AG78" s="150" t="s">
        <v>167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2" x14ac:dyDescent="0.2">
      <c r="A79" s="157"/>
      <c r="B79" s="158"/>
      <c r="C79" s="261" t="s">
        <v>268</v>
      </c>
      <c r="D79" s="262"/>
      <c r="E79" s="262"/>
      <c r="F79" s="262"/>
      <c r="G79" s="262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50"/>
      <c r="AA79" s="150"/>
      <c r="AB79" s="150"/>
      <c r="AC79" s="150"/>
      <c r="AD79" s="150"/>
      <c r="AE79" s="150"/>
      <c r="AF79" s="150"/>
      <c r="AG79" s="150" t="s">
        <v>169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2" x14ac:dyDescent="0.2">
      <c r="A80" s="157"/>
      <c r="B80" s="158"/>
      <c r="C80" s="193" t="s">
        <v>269</v>
      </c>
      <c r="D80" s="182"/>
      <c r="E80" s="183">
        <v>60.932000000000002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171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ht="22.5" outlineLevel="1" x14ac:dyDescent="0.2">
      <c r="A81" s="169">
        <v>27</v>
      </c>
      <c r="B81" s="170" t="s">
        <v>270</v>
      </c>
      <c r="C81" s="178" t="s">
        <v>271</v>
      </c>
      <c r="D81" s="171" t="s">
        <v>164</v>
      </c>
      <c r="E81" s="172">
        <v>609.32000000000005</v>
      </c>
      <c r="F81" s="173"/>
      <c r="G81" s="174">
        <f>ROUND(E81*F81,2)</f>
        <v>0</v>
      </c>
      <c r="H81" s="173"/>
      <c r="I81" s="174">
        <f>ROUND(E81*H81,2)</f>
        <v>0</v>
      </c>
      <c r="J81" s="173"/>
      <c r="K81" s="174">
        <f>ROUND(E81*J81,2)</f>
        <v>0</v>
      </c>
      <c r="L81" s="174">
        <v>21</v>
      </c>
      <c r="M81" s="174">
        <f>G81*(1+L81/100)</f>
        <v>0</v>
      </c>
      <c r="N81" s="172">
        <v>3.3E-4</v>
      </c>
      <c r="O81" s="172">
        <f>ROUND(E81*N81,2)</f>
        <v>0.2</v>
      </c>
      <c r="P81" s="172">
        <v>0</v>
      </c>
      <c r="Q81" s="172">
        <f>ROUND(E81*P81,2)</f>
        <v>0</v>
      </c>
      <c r="R81" s="174" t="s">
        <v>226</v>
      </c>
      <c r="S81" s="174" t="s">
        <v>152</v>
      </c>
      <c r="T81" s="175" t="s">
        <v>152</v>
      </c>
      <c r="U81" s="160">
        <v>0.03</v>
      </c>
      <c r="V81" s="160">
        <f>ROUND(E81*U81,2)</f>
        <v>18.28</v>
      </c>
      <c r="W81" s="160"/>
      <c r="X81" s="160" t="s">
        <v>166</v>
      </c>
      <c r="Y81" s="160" t="s">
        <v>155</v>
      </c>
      <c r="Z81" s="150"/>
      <c r="AA81" s="150"/>
      <c r="AB81" s="150"/>
      <c r="AC81" s="150"/>
      <c r="AD81" s="150"/>
      <c r="AE81" s="150"/>
      <c r="AF81" s="150"/>
      <c r="AG81" s="150" t="s">
        <v>167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2" x14ac:dyDescent="0.2">
      <c r="A82" s="157"/>
      <c r="B82" s="158"/>
      <c r="C82" s="193" t="s">
        <v>237</v>
      </c>
      <c r="D82" s="182"/>
      <c r="E82" s="183">
        <v>609.32000000000005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171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2.5" outlineLevel="1" x14ac:dyDescent="0.2">
      <c r="A83" s="169">
        <v>28</v>
      </c>
      <c r="B83" s="170" t="s">
        <v>272</v>
      </c>
      <c r="C83" s="178" t="s">
        <v>273</v>
      </c>
      <c r="D83" s="171" t="s">
        <v>164</v>
      </c>
      <c r="E83" s="172">
        <v>609.32000000000005</v>
      </c>
      <c r="F83" s="173"/>
      <c r="G83" s="174">
        <f>ROUND(E83*F83,2)</f>
        <v>0</v>
      </c>
      <c r="H83" s="173"/>
      <c r="I83" s="174">
        <f>ROUND(E83*H83,2)</f>
        <v>0</v>
      </c>
      <c r="J83" s="173"/>
      <c r="K83" s="174">
        <f>ROUND(E83*J83,2)</f>
        <v>0</v>
      </c>
      <c r="L83" s="174">
        <v>21</v>
      </c>
      <c r="M83" s="174">
        <f>G83*(1+L83/100)</f>
        <v>0</v>
      </c>
      <c r="N83" s="172">
        <v>6.9999999999999999E-4</v>
      </c>
      <c r="O83" s="172">
        <f>ROUND(E83*N83,2)</f>
        <v>0.43</v>
      </c>
      <c r="P83" s="172">
        <v>0</v>
      </c>
      <c r="Q83" s="172">
        <f>ROUND(E83*P83,2)</f>
        <v>0</v>
      </c>
      <c r="R83" s="174" t="s">
        <v>226</v>
      </c>
      <c r="S83" s="174" t="s">
        <v>152</v>
      </c>
      <c r="T83" s="175" t="s">
        <v>152</v>
      </c>
      <c r="U83" s="160">
        <v>0.4</v>
      </c>
      <c r="V83" s="160">
        <f>ROUND(E83*U83,2)</f>
        <v>243.73</v>
      </c>
      <c r="W83" s="160"/>
      <c r="X83" s="160" t="s">
        <v>166</v>
      </c>
      <c r="Y83" s="160" t="s">
        <v>155</v>
      </c>
      <c r="Z83" s="150"/>
      <c r="AA83" s="150"/>
      <c r="AB83" s="150"/>
      <c r="AC83" s="150"/>
      <c r="AD83" s="150"/>
      <c r="AE83" s="150"/>
      <c r="AF83" s="150"/>
      <c r="AG83" s="150" t="s">
        <v>167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2" x14ac:dyDescent="0.2">
      <c r="A84" s="157"/>
      <c r="B84" s="158"/>
      <c r="C84" s="193" t="s">
        <v>237</v>
      </c>
      <c r="D84" s="182"/>
      <c r="E84" s="183">
        <v>609.32000000000005</v>
      </c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50"/>
      <c r="AA84" s="150"/>
      <c r="AB84" s="150"/>
      <c r="AC84" s="150"/>
      <c r="AD84" s="150"/>
      <c r="AE84" s="150"/>
      <c r="AF84" s="150"/>
      <c r="AG84" s="150" t="s">
        <v>171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ht="22.5" outlineLevel="1" x14ac:dyDescent="0.2">
      <c r="A85" s="169">
        <v>29</v>
      </c>
      <c r="B85" s="170" t="s">
        <v>274</v>
      </c>
      <c r="C85" s="178" t="s">
        <v>275</v>
      </c>
      <c r="D85" s="171" t="s">
        <v>164</v>
      </c>
      <c r="E85" s="172">
        <v>80.861000000000004</v>
      </c>
      <c r="F85" s="173"/>
      <c r="G85" s="174">
        <f>ROUND(E85*F85,2)</f>
        <v>0</v>
      </c>
      <c r="H85" s="173"/>
      <c r="I85" s="174">
        <f>ROUND(E85*H85,2)</f>
        <v>0</v>
      </c>
      <c r="J85" s="173"/>
      <c r="K85" s="174">
        <f>ROUND(E85*J85,2)</f>
        <v>0</v>
      </c>
      <c r="L85" s="174">
        <v>21</v>
      </c>
      <c r="M85" s="174">
        <f>G85*(1+L85/100)</f>
        <v>0</v>
      </c>
      <c r="N85" s="172">
        <v>3.5E-4</v>
      </c>
      <c r="O85" s="172">
        <f>ROUND(E85*N85,2)</f>
        <v>0.03</v>
      </c>
      <c r="P85" s="172">
        <v>0</v>
      </c>
      <c r="Q85" s="172">
        <f>ROUND(E85*P85,2)</f>
        <v>0</v>
      </c>
      <c r="R85" s="174" t="s">
        <v>226</v>
      </c>
      <c r="S85" s="174" t="s">
        <v>152</v>
      </c>
      <c r="T85" s="175" t="s">
        <v>152</v>
      </c>
      <c r="U85" s="160">
        <v>0.04</v>
      </c>
      <c r="V85" s="160">
        <f>ROUND(E85*U85,2)</f>
        <v>3.23</v>
      </c>
      <c r="W85" s="160"/>
      <c r="X85" s="160" t="s">
        <v>166</v>
      </c>
      <c r="Y85" s="160" t="s">
        <v>155</v>
      </c>
      <c r="Z85" s="150"/>
      <c r="AA85" s="150"/>
      <c r="AB85" s="150"/>
      <c r="AC85" s="150"/>
      <c r="AD85" s="150"/>
      <c r="AE85" s="150"/>
      <c r="AF85" s="150"/>
      <c r="AG85" s="150" t="s">
        <v>167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2" x14ac:dyDescent="0.2">
      <c r="A86" s="157"/>
      <c r="B86" s="158"/>
      <c r="C86" s="261" t="s">
        <v>276</v>
      </c>
      <c r="D86" s="262"/>
      <c r="E86" s="262"/>
      <c r="F86" s="262"/>
      <c r="G86" s="262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50"/>
      <c r="AA86" s="150"/>
      <c r="AB86" s="150"/>
      <c r="AC86" s="150"/>
      <c r="AD86" s="150"/>
      <c r="AE86" s="150"/>
      <c r="AF86" s="150"/>
      <c r="AG86" s="150" t="s">
        <v>169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2" x14ac:dyDescent="0.2">
      <c r="A87" s="157"/>
      <c r="B87" s="158"/>
      <c r="C87" s="193" t="s">
        <v>277</v>
      </c>
      <c r="D87" s="182"/>
      <c r="E87" s="183">
        <v>80.861000000000004</v>
      </c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60"/>
      <c r="Z87" s="150"/>
      <c r="AA87" s="150"/>
      <c r="AB87" s="150"/>
      <c r="AC87" s="150"/>
      <c r="AD87" s="150"/>
      <c r="AE87" s="150"/>
      <c r="AF87" s="150"/>
      <c r="AG87" s="150" t="s">
        <v>171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ht="22.5" outlineLevel="1" x14ac:dyDescent="0.2">
      <c r="A88" s="169">
        <v>30</v>
      </c>
      <c r="B88" s="170" t="s">
        <v>278</v>
      </c>
      <c r="C88" s="178" t="s">
        <v>279</v>
      </c>
      <c r="D88" s="171" t="s">
        <v>164</v>
      </c>
      <c r="E88" s="172">
        <v>80.861000000000004</v>
      </c>
      <c r="F88" s="173"/>
      <c r="G88" s="174">
        <f>ROUND(E88*F88,2)</f>
        <v>0</v>
      </c>
      <c r="H88" s="173"/>
      <c r="I88" s="174">
        <f>ROUND(E88*H88,2)</f>
        <v>0</v>
      </c>
      <c r="J88" s="173"/>
      <c r="K88" s="174">
        <f>ROUND(E88*J88,2)</f>
        <v>0</v>
      </c>
      <c r="L88" s="174">
        <v>21</v>
      </c>
      <c r="M88" s="174">
        <f>G88*(1+L88/100)</f>
        <v>0</v>
      </c>
      <c r="N88" s="172">
        <v>8.4000000000000003E-4</v>
      </c>
      <c r="O88" s="172">
        <f>ROUND(E88*N88,2)</f>
        <v>7.0000000000000007E-2</v>
      </c>
      <c r="P88" s="172">
        <v>0</v>
      </c>
      <c r="Q88" s="172">
        <f>ROUND(E88*P88,2)</f>
        <v>0</v>
      </c>
      <c r="R88" s="174" t="s">
        <v>226</v>
      </c>
      <c r="S88" s="174" t="s">
        <v>152</v>
      </c>
      <c r="T88" s="175" t="s">
        <v>152</v>
      </c>
      <c r="U88" s="160">
        <v>0.57999999999999996</v>
      </c>
      <c r="V88" s="160">
        <f>ROUND(E88*U88,2)</f>
        <v>46.9</v>
      </c>
      <c r="W88" s="160"/>
      <c r="X88" s="160" t="s">
        <v>166</v>
      </c>
      <c r="Y88" s="160" t="s">
        <v>155</v>
      </c>
      <c r="Z88" s="150"/>
      <c r="AA88" s="150"/>
      <c r="AB88" s="150"/>
      <c r="AC88" s="150"/>
      <c r="AD88" s="150"/>
      <c r="AE88" s="150"/>
      <c r="AF88" s="150"/>
      <c r="AG88" s="150" t="s">
        <v>167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2" x14ac:dyDescent="0.2">
      <c r="A89" s="157"/>
      <c r="B89" s="158"/>
      <c r="C89" s="261" t="s">
        <v>276</v>
      </c>
      <c r="D89" s="262"/>
      <c r="E89" s="262"/>
      <c r="F89" s="262"/>
      <c r="G89" s="262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50"/>
      <c r="AA89" s="150"/>
      <c r="AB89" s="150"/>
      <c r="AC89" s="150"/>
      <c r="AD89" s="150"/>
      <c r="AE89" s="150"/>
      <c r="AF89" s="150"/>
      <c r="AG89" s="150" t="s">
        <v>169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2" x14ac:dyDescent="0.2">
      <c r="A90" s="157"/>
      <c r="B90" s="158"/>
      <c r="C90" s="193" t="s">
        <v>277</v>
      </c>
      <c r="D90" s="182"/>
      <c r="E90" s="183">
        <v>80.861000000000004</v>
      </c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50"/>
      <c r="AA90" s="150"/>
      <c r="AB90" s="150"/>
      <c r="AC90" s="150"/>
      <c r="AD90" s="150"/>
      <c r="AE90" s="150"/>
      <c r="AF90" s="150"/>
      <c r="AG90" s="150" t="s">
        <v>171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69">
        <v>31</v>
      </c>
      <c r="B91" s="170" t="s">
        <v>280</v>
      </c>
      <c r="C91" s="178" t="s">
        <v>281</v>
      </c>
      <c r="D91" s="171" t="s">
        <v>164</v>
      </c>
      <c r="E91" s="172">
        <v>609.32000000000005</v>
      </c>
      <c r="F91" s="173"/>
      <c r="G91" s="174">
        <f>ROUND(E91*F91,2)</f>
        <v>0</v>
      </c>
      <c r="H91" s="173"/>
      <c r="I91" s="174">
        <f>ROUND(E91*H91,2)</f>
        <v>0</v>
      </c>
      <c r="J91" s="173"/>
      <c r="K91" s="174">
        <f>ROUND(E91*J91,2)</f>
        <v>0</v>
      </c>
      <c r="L91" s="174">
        <v>21</v>
      </c>
      <c r="M91" s="174">
        <f>G91*(1+L91/100)</f>
        <v>0</v>
      </c>
      <c r="N91" s="172">
        <v>0</v>
      </c>
      <c r="O91" s="172">
        <f>ROUND(E91*N91,2)</f>
        <v>0</v>
      </c>
      <c r="P91" s="172">
        <v>0</v>
      </c>
      <c r="Q91" s="172">
        <f>ROUND(E91*P91,2)</f>
        <v>0</v>
      </c>
      <c r="R91" s="174" t="s">
        <v>282</v>
      </c>
      <c r="S91" s="174" t="s">
        <v>152</v>
      </c>
      <c r="T91" s="175" t="s">
        <v>152</v>
      </c>
      <c r="U91" s="160">
        <v>1.6E-2</v>
      </c>
      <c r="V91" s="160">
        <f>ROUND(E91*U91,2)</f>
        <v>9.75</v>
      </c>
      <c r="W91" s="160"/>
      <c r="X91" s="160" t="s">
        <v>166</v>
      </c>
      <c r="Y91" s="160" t="s">
        <v>155</v>
      </c>
      <c r="Z91" s="150"/>
      <c r="AA91" s="150"/>
      <c r="AB91" s="150"/>
      <c r="AC91" s="150"/>
      <c r="AD91" s="150"/>
      <c r="AE91" s="150"/>
      <c r="AF91" s="150"/>
      <c r="AG91" s="150" t="s">
        <v>167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2" x14ac:dyDescent="0.2">
      <c r="A92" s="157"/>
      <c r="B92" s="158"/>
      <c r="C92" s="193" t="s">
        <v>283</v>
      </c>
      <c r="D92" s="182"/>
      <c r="E92" s="183">
        <v>609.32000000000005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50"/>
      <c r="AA92" s="150"/>
      <c r="AB92" s="150"/>
      <c r="AC92" s="150"/>
      <c r="AD92" s="150"/>
      <c r="AE92" s="150"/>
      <c r="AF92" s="150"/>
      <c r="AG92" s="150" t="s">
        <v>171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ht="22.5" outlineLevel="1" x14ac:dyDescent="0.2">
      <c r="A93" s="169">
        <v>32</v>
      </c>
      <c r="B93" s="170" t="s">
        <v>284</v>
      </c>
      <c r="C93" s="178" t="s">
        <v>285</v>
      </c>
      <c r="D93" s="171" t="s">
        <v>164</v>
      </c>
      <c r="E93" s="172">
        <v>797.75120000000004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72">
        <v>4.4999999999999997E-3</v>
      </c>
      <c r="O93" s="172">
        <f>ROUND(E93*N93,2)</f>
        <v>3.59</v>
      </c>
      <c r="P93" s="172">
        <v>0</v>
      </c>
      <c r="Q93" s="172">
        <f>ROUND(E93*P93,2)</f>
        <v>0</v>
      </c>
      <c r="R93" s="174" t="s">
        <v>286</v>
      </c>
      <c r="S93" s="174" t="s">
        <v>152</v>
      </c>
      <c r="T93" s="175" t="s">
        <v>152</v>
      </c>
      <c r="U93" s="160">
        <v>0</v>
      </c>
      <c r="V93" s="160">
        <f>ROUND(E93*U93,2)</f>
        <v>0</v>
      </c>
      <c r="W93" s="160"/>
      <c r="X93" s="160" t="s">
        <v>287</v>
      </c>
      <c r="Y93" s="160" t="s">
        <v>155</v>
      </c>
      <c r="Z93" s="150"/>
      <c r="AA93" s="150"/>
      <c r="AB93" s="150"/>
      <c r="AC93" s="150"/>
      <c r="AD93" s="150"/>
      <c r="AE93" s="150"/>
      <c r="AF93" s="150"/>
      <c r="AG93" s="150" t="s">
        <v>288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2" x14ac:dyDescent="0.2">
      <c r="A94" s="157"/>
      <c r="B94" s="158"/>
      <c r="C94" s="193" t="s">
        <v>289</v>
      </c>
      <c r="D94" s="182"/>
      <c r="E94" s="183">
        <v>797.75120000000004</v>
      </c>
      <c r="F94" s="160"/>
      <c r="G94" s="1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50"/>
      <c r="AA94" s="150"/>
      <c r="AB94" s="150"/>
      <c r="AC94" s="150"/>
      <c r="AD94" s="150"/>
      <c r="AE94" s="150"/>
      <c r="AF94" s="150"/>
      <c r="AG94" s="150" t="s">
        <v>171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ht="22.5" outlineLevel="1" x14ac:dyDescent="0.2">
      <c r="A95" s="169">
        <v>33</v>
      </c>
      <c r="B95" s="170" t="s">
        <v>290</v>
      </c>
      <c r="C95" s="178" t="s">
        <v>291</v>
      </c>
      <c r="D95" s="171" t="s">
        <v>164</v>
      </c>
      <c r="E95" s="172">
        <v>797.75120000000004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21</v>
      </c>
      <c r="M95" s="174">
        <f>G95*(1+L95/100)</f>
        <v>0</v>
      </c>
      <c r="N95" s="172">
        <v>4.4999999999999997E-3</v>
      </c>
      <c r="O95" s="172">
        <f>ROUND(E95*N95,2)</f>
        <v>3.59</v>
      </c>
      <c r="P95" s="172">
        <v>0</v>
      </c>
      <c r="Q95" s="172">
        <f>ROUND(E95*P95,2)</f>
        <v>0</v>
      </c>
      <c r="R95" s="174" t="s">
        <v>286</v>
      </c>
      <c r="S95" s="174" t="s">
        <v>152</v>
      </c>
      <c r="T95" s="175" t="s">
        <v>152</v>
      </c>
      <c r="U95" s="160">
        <v>0</v>
      </c>
      <c r="V95" s="160">
        <f>ROUND(E95*U95,2)</f>
        <v>0</v>
      </c>
      <c r="W95" s="160"/>
      <c r="X95" s="160" t="s">
        <v>287</v>
      </c>
      <c r="Y95" s="160" t="s">
        <v>155</v>
      </c>
      <c r="Z95" s="150"/>
      <c r="AA95" s="150"/>
      <c r="AB95" s="150"/>
      <c r="AC95" s="150"/>
      <c r="AD95" s="150"/>
      <c r="AE95" s="150"/>
      <c r="AF95" s="150"/>
      <c r="AG95" s="150" t="s">
        <v>288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2" x14ac:dyDescent="0.2">
      <c r="A96" s="157"/>
      <c r="B96" s="158"/>
      <c r="C96" s="193" t="s">
        <v>289</v>
      </c>
      <c r="D96" s="182"/>
      <c r="E96" s="183">
        <v>797.75120000000004</v>
      </c>
      <c r="F96" s="160"/>
      <c r="G96" s="1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50"/>
      <c r="AA96" s="150"/>
      <c r="AB96" s="150"/>
      <c r="AC96" s="150"/>
      <c r="AD96" s="150"/>
      <c r="AE96" s="150"/>
      <c r="AF96" s="150"/>
      <c r="AG96" s="150" t="s">
        <v>171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69">
        <v>34</v>
      </c>
      <c r="B97" s="170" t="s">
        <v>292</v>
      </c>
      <c r="C97" s="178" t="s">
        <v>293</v>
      </c>
      <c r="D97" s="171" t="s">
        <v>180</v>
      </c>
      <c r="E97" s="172">
        <v>8.2179900000000004</v>
      </c>
      <c r="F97" s="173"/>
      <c r="G97" s="174">
        <f>ROUND(E97*F97,2)</f>
        <v>0</v>
      </c>
      <c r="H97" s="173"/>
      <c r="I97" s="174">
        <f>ROUND(E97*H97,2)</f>
        <v>0</v>
      </c>
      <c r="J97" s="173"/>
      <c r="K97" s="174">
        <f>ROUND(E97*J97,2)</f>
        <v>0</v>
      </c>
      <c r="L97" s="174">
        <v>21</v>
      </c>
      <c r="M97" s="174">
        <f>G97*(1+L97/100)</f>
        <v>0</v>
      </c>
      <c r="N97" s="172">
        <v>0</v>
      </c>
      <c r="O97" s="172">
        <f>ROUND(E97*N97,2)</f>
        <v>0</v>
      </c>
      <c r="P97" s="172">
        <v>0</v>
      </c>
      <c r="Q97" s="172">
        <f>ROUND(E97*P97,2)</f>
        <v>0</v>
      </c>
      <c r="R97" s="174" t="s">
        <v>226</v>
      </c>
      <c r="S97" s="174" t="s">
        <v>152</v>
      </c>
      <c r="T97" s="175" t="s">
        <v>152</v>
      </c>
      <c r="U97" s="160">
        <v>1.609</v>
      </c>
      <c r="V97" s="160">
        <f>ROUND(E97*U97,2)</f>
        <v>13.22</v>
      </c>
      <c r="W97" s="160"/>
      <c r="X97" s="160" t="s">
        <v>258</v>
      </c>
      <c r="Y97" s="160" t="s">
        <v>155</v>
      </c>
      <c r="Z97" s="150"/>
      <c r="AA97" s="150"/>
      <c r="AB97" s="150"/>
      <c r="AC97" s="150"/>
      <c r="AD97" s="150"/>
      <c r="AE97" s="150"/>
      <c r="AF97" s="150"/>
      <c r="AG97" s="150" t="s">
        <v>259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2" x14ac:dyDescent="0.2">
      <c r="A98" s="157"/>
      <c r="B98" s="158"/>
      <c r="C98" s="261" t="s">
        <v>294</v>
      </c>
      <c r="D98" s="262"/>
      <c r="E98" s="262"/>
      <c r="F98" s="262"/>
      <c r="G98" s="262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50"/>
      <c r="AA98" s="150"/>
      <c r="AB98" s="150"/>
      <c r="AC98" s="150"/>
      <c r="AD98" s="150"/>
      <c r="AE98" s="150"/>
      <c r="AF98" s="150"/>
      <c r="AG98" s="150" t="s">
        <v>169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2" x14ac:dyDescent="0.2">
      <c r="A99" s="157"/>
      <c r="B99" s="158"/>
      <c r="C99" s="193" t="s">
        <v>261</v>
      </c>
      <c r="D99" s="182"/>
      <c r="E99" s="183"/>
      <c r="F99" s="160"/>
      <c r="G99" s="160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60"/>
      <c r="Z99" s="150"/>
      <c r="AA99" s="150"/>
      <c r="AB99" s="150"/>
      <c r="AC99" s="150"/>
      <c r="AD99" s="150"/>
      <c r="AE99" s="150"/>
      <c r="AF99" s="150"/>
      <c r="AG99" s="150" t="s">
        <v>171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3" x14ac:dyDescent="0.2">
      <c r="A100" s="157"/>
      <c r="B100" s="158"/>
      <c r="C100" s="193" t="s">
        <v>295</v>
      </c>
      <c r="D100" s="182"/>
      <c r="E100" s="183"/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50"/>
      <c r="AA100" s="150"/>
      <c r="AB100" s="150"/>
      <c r="AC100" s="150"/>
      <c r="AD100" s="150"/>
      <c r="AE100" s="150"/>
      <c r="AF100" s="150"/>
      <c r="AG100" s="150" t="s">
        <v>171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3" x14ac:dyDescent="0.2">
      <c r="A101" s="157"/>
      <c r="B101" s="158"/>
      <c r="C101" s="193" t="s">
        <v>296</v>
      </c>
      <c r="D101" s="182"/>
      <c r="E101" s="183">
        <v>8.2179900000000004</v>
      </c>
      <c r="F101" s="160"/>
      <c r="G101" s="160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60"/>
      <c r="Z101" s="150"/>
      <c r="AA101" s="150"/>
      <c r="AB101" s="150"/>
      <c r="AC101" s="150"/>
      <c r="AD101" s="150"/>
      <c r="AE101" s="150"/>
      <c r="AF101" s="150"/>
      <c r="AG101" s="150" t="s">
        <v>171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x14ac:dyDescent="0.2">
      <c r="A102" s="162" t="s">
        <v>147</v>
      </c>
      <c r="B102" s="163" t="s">
        <v>94</v>
      </c>
      <c r="C102" s="177" t="s">
        <v>95</v>
      </c>
      <c r="D102" s="164"/>
      <c r="E102" s="165"/>
      <c r="F102" s="166"/>
      <c r="G102" s="166">
        <f>SUMIF(AG103:AG111,"&lt;&gt;NOR",G103:G111)</f>
        <v>0</v>
      </c>
      <c r="H102" s="166"/>
      <c r="I102" s="166">
        <f>SUM(I103:I111)</f>
        <v>0</v>
      </c>
      <c r="J102" s="166"/>
      <c r="K102" s="166">
        <f>SUM(K103:K111)</f>
        <v>0</v>
      </c>
      <c r="L102" s="166"/>
      <c r="M102" s="166">
        <f>SUM(M103:M111)</f>
        <v>0</v>
      </c>
      <c r="N102" s="165"/>
      <c r="O102" s="165">
        <f>SUM(O103:O111)</f>
        <v>3.4000000000000004</v>
      </c>
      <c r="P102" s="165"/>
      <c r="Q102" s="165">
        <f>SUM(Q103:Q111)</f>
        <v>0</v>
      </c>
      <c r="R102" s="166"/>
      <c r="S102" s="166"/>
      <c r="T102" s="167"/>
      <c r="U102" s="161"/>
      <c r="V102" s="161">
        <f>SUM(V103:V111)</f>
        <v>79.33</v>
      </c>
      <c r="W102" s="161"/>
      <c r="X102" s="161"/>
      <c r="Y102" s="161"/>
      <c r="AG102" t="s">
        <v>148</v>
      </c>
    </row>
    <row r="103" spans="1:60" outlineLevel="1" x14ac:dyDescent="0.2">
      <c r="A103" s="169">
        <v>35</v>
      </c>
      <c r="B103" s="170" t="s">
        <v>297</v>
      </c>
      <c r="C103" s="178" t="s">
        <v>298</v>
      </c>
      <c r="D103" s="171" t="s">
        <v>164</v>
      </c>
      <c r="E103" s="172">
        <v>609.32000000000005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21</v>
      </c>
      <c r="M103" s="174">
        <f>G103*(1+L103/100)</f>
        <v>0</v>
      </c>
      <c r="N103" s="172">
        <v>2E-3</v>
      </c>
      <c r="O103" s="172">
        <f>ROUND(E103*N103,2)</f>
        <v>1.22</v>
      </c>
      <c r="P103" s="172">
        <v>0</v>
      </c>
      <c r="Q103" s="172">
        <f>ROUND(E103*P103,2)</f>
        <v>0</v>
      </c>
      <c r="R103" s="174" t="s">
        <v>236</v>
      </c>
      <c r="S103" s="174" t="s">
        <v>152</v>
      </c>
      <c r="T103" s="175" t="s">
        <v>152</v>
      </c>
      <c r="U103" s="160">
        <v>0.12</v>
      </c>
      <c r="V103" s="160">
        <f>ROUND(E103*U103,2)</f>
        <v>73.12</v>
      </c>
      <c r="W103" s="160"/>
      <c r="X103" s="160" t="s">
        <v>166</v>
      </c>
      <c r="Y103" s="160" t="s">
        <v>155</v>
      </c>
      <c r="Z103" s="150"/>
      <c r="AA103" s="150"/>
      <c r="AB103" s="150"/>
      <c r="AC103" s="150"/>
      <c r="AD103" s="150"/>
      <c r="AE103" s="150"/>
      <c r="AF103" s="150"/>
      <c r="AG103" s="150" t="s">
        <v>167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2" x14ac:dyDescent="0.2">
      <c r="A104" s="157"/>
      <c r="B104" s="158"/>
      <c r="C104" s="193" t="s">
        <v>237</v>
      </c>
      <c r="D104" s="182"/>
      <c r="E104" s="183">
        <v>609.32000000000005</v>
      </c>
      <c r="F104" s="160"/>
      <c r="G104" s="16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50"/>
      <c r="AA104" s="150"/>
      <c r="AB104" s="150"/>
      <c r="AC104" s="150"/>
      <c r="AD104" s="150"/>
      <c r="AE104" s="150"/>
      <c r="AF104" s="150"/>
      <c r="AG104" s="150" t="s">
        <v>171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ht="33.75" outlineLevel="1" x14ac:dyDescent="0.2">
      <c r="A105" s="169">
        <v>36</v>
      </c>
      <c r="B105" s="170" t="s">
        <v>299</v>
      </c>
      <c r="C105" s="178" t="s">
        <v>300</v>
      </c>
      <c r="D105" s="171" t="s">
        <v>164</v>
      </c>
      <c r="E105" s="172">
        <v>621.50639999999999</v>
      </c>
      <c r="F105" s="173"/>
      <c r="G105" s="174">
        <f>ROUND(E105*F105,2)</f>
        <v>0</v>
      </c>
      <c r="H105" s="173"/>
      <c r="I105" s="174">
        <f>ROUND(E105*H105,2)</f>
        <v>0</v>
      </c>
      <c r="J105" s="173"/>
      <c r="K105" s="174">
        <f>ROUND(E105*J105,2)</f>
        <v>0</v>
      </c>
      <c r="L105" s="174">
        <v>21</v>
      </c>
      <c r="M105" s="174">
        <f>G105*(1+L105/100)</f>
        <v>0</v>
      </c>
      <c r="N105" s="172">
        <v>3.5000000000000001E-3</v>
      </c>
      <c r="O105" s="172">
        <f>ROUND(E105*N105,2)</f>
        <v>2.1800000000000002</v>
      </c>
      <c r="P105" s="172">
        <v>0</v>
      </c>
      <c r="Q105" s="172">
        <f>ROUND(E105*P105,2)</f>
        <v>0</v>
      </c>
      <c r="R105" s="174" t="s">
        <v>286</v>
      </c>
      <c r="S105" s="174" t="s">
        <v>152</v>
      </c>
      <c r="T105" s="175" t="s">
        <v>152</v>
      </c>
      <c r="U105" s="160">
        <v>0</v>
      </c>
      <c r="V105" s="160">
        <f>ROUND(E105*U105,2)</f>
        <v>0</v>
      </c>
      <c r="W105" s="160"/>
      <c r="X105" s="160" t="s">
        <v>287</v>
      </c>
      <c r="Y105" s="160" t="s">
        <v>155</v>
      </c>
      <c r="Z105" s="150"/>
      <c r="AA105" s="150"/>
      <c r="AB105" s="150"/>
      <c r="AC105" s="150"/>
      <c r="AD105" s="150"/>
      <c r="AE105" s="150"/>
      <c r="AF105" s="150"/>
      <c r="AG105" s="150" t="s">
        <v>288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2" x14ac:dyDescent="0.2">
      <c r="A106" s="157"/>
      <c r="B106" s="158"/>
      <c r="C106" s="193" t="s">
        <v>301</v>
      </c>
      <c r="D106" s="182"/>
      <c r="E106" s="183">
        <v>621.50639999999999</v>
      </c>
      <c r="F106" s="160"/>
      <c r="G106" s="1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50"/>
      <c r="AA106" s="150"/>
      <c r="AB106" s="150"/>
      <c r="AC106" s="150"/>
      <c r="AD106" s="150"/>
      <c r="AE106" s="150"/>
      <c r="AF106" s="150"/>
      <c r="AG106" s="150" t="s">
        <v>171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69">
        <v>37</v>
      </c>
      <c r="B107" s="170" t="s">
        <v>302</v>
      </c>
      <c r="C107" s="178" t="s">
        <v>303</v>
      </c>
      <c r="D107" s="171" t="s">
        <v>180</v>
      </c>
      <c r="E107" s="172">
        <v>3.39391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2">
        <v>0</v>
      </c>
      <c r="O107" s="172">
        <f>ROUND(E107*N107,2)</f>
        <v>0</v>
      </c>
      <c r="P107" s="172">
        <v>0</v>
      </c>
      <c r="Q107" s="172">
        <f>ROUND(E107*P107,2)</f>
        <v>0</v>
      </c>
      <c r="R107" s="174" t="s">
        <v>236</v>
      </c>
      <c r="S107" s="174" t="s">
        <v>152</v>
      </c>
      <c r="T107" s="175" t="s">
        <v>152</v>
      </c>
      <c r="U107" s="160">
        <v>1.831</v>
      </c>
      <c r="V107" s="160">
        <f>ROUND(E107*U107,2)</f>
        <v>6.21</v>
      </c>
      <c r="W107" s="160"/>
      <c r="X107" s="160" t="s">
        <v>258</v>
      </c>
      <c r="Y107" s="160" t="s">
        <v>155</v>
      </c>
      <c r="Z107" s="150"/>
      <c r="AA107" s="150"/>
      <c r="AB107" s="150"/>
      <c r="AC107" s="150"/>
      <c r="AD107" s="150"/>
      <c r="AE107" s="150"/>
      <c r="AF107" s="150"/>
      <c r="AG107" s="150" t="s">
        <v>259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2" x14ac:dyDescent="0.2">
      <c r="A108" s="157"/>
      <c r="B108" s="158"/>
      <c r="C108" s="261" t="s">
        <v>294</v>
      </c>
      <c r="D108" s="262"/>
      <c r="E108" s="262"/>
      <c r="F108" s="262"/>
      <c r="G108" s="262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50"/>
      <c r="AA108" s="150"/>
      <c r="AB108" s="150"/>
      <c r="AC108" s="150"/>
      <c r="AD108" s="150"/>
      <c r="AE108" s="150"/>
      <c r="AF108" s="150"/>
      <c r="AG108" s="150" t="s">
        <v>169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2" x14ac:dyDescent="0.2">
      <c r="A109" s="157"/>
      <c r="B109" s="158"/>
      <c r="C109" s="193" t="s">
        <v>261</v>
      </c>
      <c r="D109" s="182"/>
      <c r="E109" s="183"/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50"/>
      <c r="AA109" s="150"/>
      <c r="AB109" s="150"/>
      <c r="AC109" s="150"/>
      <c r="AD109" s="150"/>
      <c r="AE109" s="150"/>
      <c r="AF109" s="150"/>
      <c r="AG109" s="150" t="s">
        <v>171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3" x14ac:dyDescent="0.2">
      <c r="A110" s="157"/>
      <c r="B110" s="158"/>
      <c r="C110" s="193" t="s">
        <v>304</v>
      </c>
      <c r="D110" s="182"/>
      <c r="E110" s="183"/>
      <c r="F110" s="160"/>
      <c r="G110" s="160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50"/>
      <c r="AA110" s="150"/>
      <c r="AB110" s="150"/>
      <c r="AC110" s="150"/>
      <c r="AD110" s="150"/>
      <c r="AE110" s="150"/>
      <c r="AF110" s="150"/>
      <c r="AG110" s="150" t="s">
        <v>171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3" x14ac:dyDescent="0.2">
      <c r="A111" s="157"/>
      <c r="B111" s="158"/>
      <c r="C111" s="193" t="s">
        <v>305</v>
      </c>
      <c r="D111" s="182"/>
      <c r="E111" s="183">
        <v>3.39391</v>
      </c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50"/>
      <c r="AA111" s="150"/>
      <c r="AB111" s="150"/>
      <c r="AC111" s="150"/>
      <c r="AD111" s="150"/>
      <c r="AE111" s="150"/>
      <c r="AF111" s="150"/>
      <c r="AG111" s="150" t="s">
        <v>171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x14ac:dyDescent="0.2">
      <c r="A112" s="162" t="s">
        <v>147</v>
      </c>
      <c r="B112" s="163" t="s">
        <v>96</v>
      </c>
      <c r="C112" s="177" t="s">
        <v>97</v>
      </c>
      <c r="D112" s="164"/>
      <c r="E112" s="165"/>
      <c r="F112" s="166"/>
      <c r="G112" s="166">
        <f>SUMIF(AG113:AG119,"&lt;&gt;NOR",G113:G119)</f>
        <v>0</v>
      </c>
      <c r="H112" s="166"/>
      <c r="I112" s="166">
        <f>SUM(I113:I119)</f>
        <v>0</v>
      </c>
      <c r="J112" s="166"/>
      <c r="K112" s="166">
        <f>SUM(K113:K119)</f>
        <v>0</v>
      </c>
      <c r="L112" s="166"/>
      <c r="M112" s="166">
        <f>SUM(M113:M119)</f>
        <v>0</v>
      </c>
      <c r="N112" s="165"/>
      <c r="O112" s="165">
        <f>SUM(O113:O119)</f>
        <v>0.01</v>
      </c>
      <c r="P112" s="165"/>
      <c r="Q112" s="165">
        <f>SUM(Q113:Q119)</f>
        <v>0</v>
      </c>
      <c r="R112" s="166"/>
      <c r="S112" s="166"/>
      <c r="T112" s="167"/>
      <c r="U112" s="161"/>
      <c r="V112" s="161">
        <f>SUM(V113:V119)</f>
        <v>1.6</v>
      </c>
      <c r="W112" s="161"/>
      <c r="X112" s="161"/>
      <c r="Y112" s="161"/>
      <c r="AG112" t="s">
        <v>148</v>
      </c>
    </row>
    <row r="113" spans="1:60" ht="33.75" outlineLevel="1" x14ac:dyDescent="0.2">
      <c r="A113" s="186">
        <v>38</v>
      </c>
      <c r="B113" s="187" t="s">
        <v>306</v>
      </c>
      <c r="C113" s="194" t="s">
        <v>307</v>
      </c>
      <c r="D113" s="188" t="s">
        <v>240</v>
      </c>
      <c r="E113" s="189">
        <v>2</v>
      </c>
      <c r="F113" s="190"/>
      <c r="G113" s="191">
        <f>ROUND(E113*F113,2)</f>
        <v>0</v>
      </c>
      <c r="H113" s="190"/>
      <c r="I113" s="191">
        <f>ROUND(E113*H113,2)</f>
        <v>0</v>
      </c>
      <c r="J113" s="190"/>
      <c r="K113" s="191">
        <f>ROUND(E113*J113,2)</f>
        <v>0</v>
      </c>
      <c r="L113" s="191">
        <v>21</v>
      </c>
      <c r="M113" s="191">
        <f>G113*(1+L113/100)</f>
        <v>0</v>
      </c>
      <c r="N113" s="189">
        <v>2.2200000000000002E-3</v>
      </c>
      <c r="O113" s="189">
        <f>ROUND(E113*N113,2)</f>
        <v>0</v>
      </c>
      <c r="P113" s="189">
        <v>0</v>
      </c>
      <c r="Q113" s="189">
        <f>ROUND(E113*P113,2)</f>
        <v>0</v>
      </c>
      <c r="R113" s="191" t="s">
        <v>241</v>
      </c>
      <c r="S113" s="191" t="s">
        <v>152</v>
      </c>
      <c r="T113" s="192" t="s">
        <v>152</v>
      </c>
      <c r="U113" s="160">
        <v>0.74</v>
      </c>
      <c r="V113" s="160">
        <f>ROUND(E113*U113,2)</f>
        <v>1.48</v>
      </c>
      <c r="W113" s="160"/>
      <c r="X113" s="160" t="s">
        <v>166</v>
      </c>
      <c r="Y113" s="160" t="s">
        <v>155</v>
      </c>
      <c r="Z113" s="150"/>
      <c r="AA113" s="150"/>
      <c r="AB113" s="150"/>
      <c r="AC113" s="150"/>
      <c r="AD113" s="150"/>
      <c r="AE113" s="150"/>
      <c r="AF113" s="150"/>
      <c r="AG113" s="150" t="s">
        <v>167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ht="22.5" outlineLevel="1" x14ac:dyDescent="0.2">
      <c r="A114" s="186">
        <v>39</v>
      </c>
      <c r="B114" s="187" t="s">
        <v>308</v>
      </c>
      <c r="C114" s="194" t="s">
        <v>309</v>
      </c>
      <c r="D114" s="188" t="s">
        <v>240</v>
      </c>
      <c r="E114" s="189">
        <v>2</v>
      </c>
      <c r="F114" s="190"/>
      <c r="G114" s="191">
        <f>ROUND(E114*F114,2)</f>
        <v>0</v>
      </c>
      <c r="H114" s="190"/>
      <c r="I114" s="191">
        <f>ROUND(E114*H114,2)</f>
        <v>0</v>
      </c>
      <c r="J114" s="190"/>
      <c r="K114" s="191">
        <f>ROUND(E114*J114,2)</f>
        <v>0</v>
      </c>
      <c r="L114" s="191">
        <v>21</v>
      </c>
      <c r="M114" s="191">
        <f>G114*(1+L114/100)</f>
        <v>0</v>
      </c>
      <c r="N114" s="189">
        <v>5.0000000000000001E-3</v>
      </c>
      <c r="O114" s="189">
        <f>ROUND(E114*N114,2)</f>
        <v>0.01</v>
      </c>
      <c r="P114" s="189">
        <v>0</v>
      </c>
      <c r="Q114" s="189">
        <f>ROUND(E114*P114,2)</f>
        <v>0</v>
      </c>
      <c r="R114" s="191" t="s">
        <v>241</v>
      </c>
      <c r="S114" s="191" t="s">
        <v>152</v>
      </c>
      <c r="T114" s="192" t="s">
        <v>152</v>
      </c>
      <c r="U114" s="160">
        <v>0.05</v>
      </c>
      <c r="V114" s="160">
        <f>ROUND(E114*U114,2)</f>
        <v>0.1</v>
      </c>
      <c r="W114" s="160"/>
      <c r="X114" s="160" t="s">
        <v>166</v>
      </c>
      <c r="Y114" s="160" t="s">
        <v>155</v>
      </c>
      <c r="Z114" s="150"/>
      <c r="AA114" s="150"/>
      <c r="AB114" s="150"/>
      <c r="AC114" s="150"/>
      <c r="AD114" s="150"/>
      <c r="AE114" s="150"/>
      <c r="AF114" s="150"/>
      <c r="AG114" s="150" t="s">
        <v>167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69">
        <v>40</v>
      </c>
      <c r="B115" s="170" t="s">
        <v>310</v>
      </c>
      <c r="C115" s="178" t="s">
        <v>311</v>
      </c>
      <c r="D115" s="171" t="s">
        <v>180</v>
      </c>
      <c r="E115" s="172">
        <v>1.444E-2</v>
      </c>
      <c r="F115" s="173"/>
      <c r="G115" s="174">
        <f>ROUND(E115*F115,2)</f>
        <v>0</v>
      </c>
      <c r="H115" s="173"/>
      <c r="I115" s="174">
        <f>ROUND(E115*H115,2)</f>
        <v>0</v>
      </c>
      <c r="J115" s="173"/>
      <c r="K115" s="174">
        <f>ROUND(E115*J115,2)</f>
        <v>0</v>
      </c>
      <c r="L115" s="174">
        <v>21</v>
      </c>
      <c r="M115" s="174">
        <f>G115*(1+L115/100)</f>
        <v>0</v>
      </c>
      <c r="N115" s="172">
        <v>0</v>
      </c>
      <c r="O115" s="172">
        <f>ROUND(E115*N115,2)</f>
        <v>0</v>
      </c>
      <c r="P115" s="172">
        <v>0</v>
      </c>
      <c r="Q115" s="172">
        <f>ROUND(E115*P115,2)</f>
        <v>0</v>
      </c>
      <c r="R115" s="174" t="s">
        <v>241</v>
      </c>
      <c r="S115" s="174" t="s">
        <v>152</v>
      </c>
      <c r="T115" s="175" t="s">
        <v>152</v>
      </c>
      <c r="U115" s="160">
        <v>1.5229999999999999</v>
      </c>
      <c r="V115" s="160">
        <f>ROUND(E115*U115,2)</f>
        <v>0.02</v>
      </c>
      <c r="W115" s="160"/>
      <c r="X115" s="160" t="s">
        <v>258</v>
      </c>
      <c r="Y115" s="160" t="s">
        <v>155</v>
      </c>
      <c r="Z115" s="150"/>
      <c r="AA115" s="150"/>
      <c r="AB115" s="150"/>
      <c r="AC115" s="150"/>
      <c r="AD115" s="150"/>
      <c r="AE115" s="150"/>
      <c r="AF115" s="150"/>
      <c r="AG115" s="150" t="s">
        <v>259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2" x14ac:dyDescent="0.2">
      <c r="A116" s="157"/>
      <c r="B116" s="158"/>
      <c r="C116" s="261" t="s">
        <v>312</v>
      </c>
      <c r="D116" s="262"/>
      <c r="E116" s="262"/>
      <c r="F116" s="262"/>
      <c r="G116" s="262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169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2" x14ac:dyDescent="0.2">
      <c r="A117" s="157"/>
      <c r="B117" s="158"/>
      <c r="C117" s="193" t="s">
        <v>261</v>
      </c>
      <c r="D117" s="182"/>
      <c r="E117" s="183"/>
      <c r="F117" s="160"/>
      <c r="G117" s="160"/>
      <c r="H117" s="160"/>
      <c r="I117" s="160"/>
      <c r="J117" s="160"/>
      <c r="K117" s="160"/>
      <c r="L117" s="160"/>
      <c r="M117" s="160"/>
      <c r="N117" s="159"/>
      <c r="O117" s="159"/>
      <c r="P117" s="159"/>
      <c r="Q117" s="159"/>
      <c r="R117" s="160"/>
      <c r="S117" s="160"/>
      <c r="T117" s="160"/>
      <c r="U117" s="160"/>
      <c r="V117" s="160"/>
      <c r="W117" s="160"/>
      <c r="X117" s="160"/>
      <c r="Y117" s="160"/>
      <c r="Z117" s="150"/>
      <c r="AA117" s="150"/>
      <c r="AB117" s="150"/>
      <c r="AC117" s="150"/>
      <c r="AD117" s="150"/>
      <c r="AE117" s="150"/>
      <c r="AF117" s="150"/>
      <c r="AG117" s="150" t="s">
        <v>171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3" x14ac:dyDescent="0.2">
      <c r="A118" s="157"/>
      <c r="B118" s="158"/>
      <c r="C118" s="193" t="s">
        <v>313</v>
      </c>
      <c r="D118" s="182"/>
      <c r="E118" s="183"/>
      <c r="F118" s="160"/>
      <c r="G118" s="160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50"/>
      <c r="AA118" s="150"/>
      <c r="AB118" s="150"/>
      <c r="AC118" s="150"/>
      <c r="AD118" s="150"/>
      <c r="AE118" s="150"/>
      <c r="AF118" s="150"/>
      <c r="AG118" s="150" t="s">
        <v>171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3" x14ac:dyDescent="0.2">
      <c r="A119" s="157"/>
      <c r="B119" s="158"/>
      <c r="C119" s="193" t="s">
        <v>314</v>
      </c>
      <c r="D119" s="182"/>
      <c r="E119" s="183">
        <v>1.444E-2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50"/>
      <c r="AA119" s="150"/>
      <c r="AB119" s="150"/>
      <c r="AC119" s="150"/>
      <c r="AD119" s="150"/>
      <c r="AE119" s="150"/>
      <c r="AF119" s="150"/>
      <c r="AG119" s="150" t="s">
        <v>171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x14ac:dyDescent="0.2">
      <c r="A120" s="162" t="s">
        <v>147</v>
      </c>
      <c r="B120" s="163" t="s">
        <v>100</v>
      </c>
      <c r="C120" s="177" t="s">
        <v>101</v>
      </c>
      <c r="D120" s="164"/>
      <c r="E120" s="165"/>
      <c r="F120" s="166"/>
      <c r="G120" s="166">
        <f>SUMIF(AG121:AG123,"&lt;&gt;NOR",G121:G123)</f>
        <v>0</v>
      </c>
      <c r="H120" s="166"/>
      <c r="I120" s="166">
        <f>SUM(I121:I123)</f>
        <v>0</v>
      </c>
      <c r="J120" s="166"/>
      <c r="K120" s="166">
        <f>SUM(K121:K123)</f>
        <v>0</v>
      </c>
      <c r="L120" s="166"/>
      <c r="M120" s="166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6"/>
      <c r="S120" s="166"/>
      <c r="T120" s="167"/>
      <c r="U120" s="161"/>
      <c r="V120" s="161">
        <f>SUM(V121:V123)</f>
        <v>0</v>
      </c>
      <c r="W120" s="161"/>
      <c r="X120" s="161"/>
      <c r="Y120" s="161"/>
      <c r="AG120" t="s">
        <v>148</v>
      </c>
    </row>
    <row r="121" spans="1:60" ht="22.5" outlineLevel="1" x14ac:dyDescent="0.2">
      <c r="A121" s="169">
        <v>41</v>
      </c>
      <c r="B121" s="170" t="s">
        <v>315</v>
      </c>
      <c r="C121" s="178" t="s">
        <v>316</v>
      </c>
      <c r="D121" s="171"/>
      <c r="E121" s="172">
        <v>0</v>
      </c>
      <c r="F121" s="173"/>
      <c r="G121" s="174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21</v>
      </c>
      <c r="M121" s="174">
        <f>G121*(1+L121/100)</f>
        <v>0</v>
      </c>
      <c r="N121" s="172">
        <v>0</v>
      </c>
      <c r="O121" s="172">
        <f>ROUND(E121*N121,2)</f>
        <v>0</v>
      </c>
      <c r="P121" s="172">
        <v>0</v>
      </c>
      <c r="Q121" s="172">
        <f>ROUND(E121*P121,2)</f>
        <v>0</v>
      </c>
      <c r="R121" s="174"/>
      <c r="S121" s="174" t="s">
        <v>193</v>
      </c>
      <c r="T121" s="175" t="s">
        <v>153</v>
      </c>
      <c r="U121" s="160">
        <v>0</v>
      </c>
      <c r="V121" s="160">
        <f>ROUND(E121*U121,2)</f>
        <v>0</v>
      </c>
      <c r="W121" s="160"/>
      <c r="X121" s="160" t="s">
        <v>317</v>
      </c>
      <c r="Y121" s="160" t="s">
        <v>155</v>
      </c>
      <c r="Z121" s="150"/>
      <c r="AA121" s="150"/>
      <c r="AB121" s="150"/>
      <c r="AC121" s="150"/>
      <c r="AD121" s="150"/>
      <c r="AE121" s="150"/>
      <c r="AF121" s="150"/>
      <c r="AG121" s="150" t="s">
        <v>318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2" x14ac:dyDescent="0.2">
      <c r="A122" s="157"/>
      <c r="B122" s="158"/>
      <c r="C122" s="259" t="s">
        <v>319</v>
      </c>
      <c r="D122" s="260"/>
      <c r="E122" s="260"/>
      <c r="F122" s="260"/>
      <c r="G122" s="260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50"/>
      <c r="AA122" s="150"/>
      <c r="AB122" s="150"/>
      <c r="AC122" s="150"/>
      <c r="AD122" s="150"/>
      <c r="AE122" s="150"/>
      <c r="AF122" s="150"/>
      <c r="AG122" s="150" t="s">
        <v>158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ht="22.5" outlineLevel="1" x14ac:dyDescent="0.2">
      <c r="A123" s="186">
        <v>42</v>
      </c>
      <c r="B123" s="187" t="s">
        <v>320</v>
      </c>
      <c r="C123" s="194" t="s">
        <v>321</v>
      </c>
      <c r="D123" s="188" t="s">
        <v>198</v>
      </c>
      <c r="E123" s="189">
        <v>4</v>
      </c>
      <c r="F123" s="190"/>
      <c r="G123" s="191">
        <f>ROUND(E123*F123,2)</f>
        <v>0</v>
      </c>
      <c r="H123" s="190"/>
      <c r="I123" s="191">
        <f>ROUND(E123*H123,2)</f>
        <v>0</v>
      </c>
      <c r="J123" s="190"/>
      <c r="K123" s="191">
        <f>ROUND(E123*J123,2)</f>
        <v>0</v>
      </c>
      <c r="L123" s="191">
        <v>21</v>
      </c>
      <c r="M123" s="191">
        <f>G123*(1+L123/100)</f>
        <v>0</v>
      </c>
      <c r="N123" s="189">
        <v>0</v>
      </c>
      <c r="O123" s="189">
        <f>ROUND(E123*N123,2)</f>
        <v>0</v>
      </c>
      <c r="P123" s="189">
        <v>0</v>
      </c>
      <c r="Q123" s="189">
        <f>ROUND(E123*P123,2)</f>
        <v>0</v>
      </c>
      <c r="R123" s="191"/>
      <c r="S123" s="191" t="s">
        <v>193</v>
      </c>
      <c r="T123" s="192" t="s">
        <v>153</v>
      </c>
      <c r="U123" s="160">
        <v>0</v>
      </c>
      <c r="V123" s="160">
        <f>ROUND(E123*U123,2)</f>
        <v>0</v>
      </c>
      <c r="W123" s="160"/>
      <c r="X123" s="160" t="s">
        <v>317</v>
      </c>
      <c r="Y123" s="160" t="s">
        <v>155</v>
      </c>
      <c r="Z123" s="150"/>
      <c r="AA123" s="150"/>
      <c r="AB123" s="150"/>
      <c r="AC123" s="150"/>
      <c r="AD123" s="150"/>
      <c r="AE123" s="150"/>
      <c r="AF123" s="150"/>
      <c r="AG123" s="150" t="s">
        <v>318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x14ac:dyDescent="0.2">
      <c r="A124" s="162" t="s">
        <v>147</v>
      </c>
      <c r="B124" s="163" t="s">
        <v>102</v>
      </c>
      <c r="C124" s="177" t="s">
        <v>103</v>
      </c>
      <c r="D124" s="164"/>
      <c r="E124" s="165"/>
      <c r="F124" s="166"/>
      <c r="G124" s="166">
        <f>SUMIF(AG125:AG138,"&lt;&gt;NOR",G125:G138)</f>
        <v>0</v>
      </c>
      <c r="H124" s="166"/>
      <c r="I124" s="166">
        <f>SUM(I125:I138)</f>
        <v>0</v>
      </c>
      <c r="J124" s="166"/>
      <c r="K124" s="166">
        <f>SUM(K125:K138)</f>
        <v>0</v>
      </c>
      <c r="L124" s="166"/>
      <c r="M124" s="166">
        <f>SUM(M125:M138)</f>
        <v>0</v>
      </c>
      <c r="N124" s="165"/>
      <c r="O124" s="165">
        <f>SUM(O125:O138)</f>
        <v>0.19</v>
      </c>
      <c r="P124" s="165"/>
      <c r="Q124" s="165">
        <f>SUM(Q125:Q138)</f>
        <v>0</v>
      </c>
      <c r="R124" s="166"/>
      <c r="S124" s="166"/>
      <c r="T124" s="167"/>
      <c r="U124" s="161"/>
      <c r="V124" s="161">
        <f>SUM(V125:V138)</f>
        <v>36.840000000000003</v>
      </c>
      <c r="W124" s="161"/>
      <c r="X124" s="161"/>
      <c r="Y124" s="161"/>
      <c r="AG124" t="s">
        <v>148</v>
      </c>
    </row>
    <row r="125" spans="1:60" ht="22.5" outlineLevel="1" x14ac:dyDescent="0.2">
      <c r="A125" s="169">
        <v>43</v>
      </c>
      <c r="B125" s="170" t="s">
        <v>322</v>
      </c>
      <c r="C125" s="178" t="s">
        <v>323</v>
      </c>
      <c r="D125" s="171" t="s">
        <v>222</v>
      </c>
      <c r="E125" s="172">
        <v>73</v>
      </c>
      <c r="F125" s="173"/>
      <c r="G125" s="174">
        <f>ROUND(E125*F125,2)</f>
        <v>0</v>
      </c>
      <c r="H125" s="173"/>
      <c r="I125" s="174">
        <f>ROUND(E125*H125,2)</f>
        <v>0</v>
      </c>
      <c r="J125" s="173"/>
      <c r="K125" s="174">
        <f>ROUND(E125*J125,2)</f>
        <v>0</v>
      </c>
      <c r="L125" s="174">
        <v>21</v>
      </c>
      <c r="M125" s="174">
        <f>G125*(1+L125/100)</f>
        <v>0</v>
      </c>
      <c r="N125" s="172">
        <v>1.1900000000000001E-3</v>
      </c>
      <c r="O125" s="172">
        <f>ROUND(E125*N125,2)</f>
        <v>0.09</v>
      </c>
      <c r="P125" s="172">
        <v>0</v>
      </c>
      <c r="Q125" s="172">
        <f>ROUND(E125*P125,2)</f>
        <v>0</v>
      </c>
      <c r="R125" s="174" t="s">
        <v>245</v>
      </c>
      <c r="S125" s="174" t="s">
        <v>152</v>
      </c>
      <c r="T125" s="175" t="s">
        <v>152</v>
      </c>
      <c r="U125" s="160">
        <v>0.11</v>
      </c>
      <c r="V125" s="160">
        <f>ROUND(E125*U125,2)</f>
        <v>8.0299999999999994</v>
      </c>
      <c r="W125" s="160"/>
      <c r="X125" s="160" t="s">
        <v>166</v>
      </c>
      <c r="Y125" s="160" t="s">
        <v>155</v>
      </c>
      <c r="Z125" s="150"/>
      <c r="AA125" s="150"/>
      <c r="AB125" s="150"/>
      <c r="AC125" s="150"/>
      <c r="AD125" s="150"/>
      <c r="AE125" s="150"/>
      <c r="AF125" s="150"/>
      <c r="AG125" s="150" t="s">
        <v>167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2" x14ac:dyDescent="0.2">
      <c r="A126" s="157"/>
      <c r="B126" s="158"/>
      <c r="C126" s="259" t="s">
        <v>324</v>
      </c>
      <c r="D126" s="260"/>
      <c r="E126" s="260"/>
      <c r="F126" s="260"/>
      <c r="G126" s="2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50"/>
      <c r="AA126" s="150"/>
      <c r="AB126" s="150"/>
      <c r="AC126" s="150"/>
      <c r="AD126" s="150"/>
      <c r="AE126" s="150"/>
      <c r="AF126" s="150"/>
      <c r="AG126" s="150" t="s">
        <v>158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2" x14ac:dyDescent="0.2">
      <c r="A127" s="157"/>
      <c r="B127" s="158"/>
      <c r="C127" s="193" t="s">
        <v>325</v>
      </c>
      <c r="D127" s="182"/>
      <c r="E127" s="183">
        <v>73</v>
      </c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50"/>
      <c r="AA127" s="150"/>
      <c r="AB127" s="150"/>
      <c r="AC127" s="150"/>
      <c r="AD127" s="150"/>
      <c r="AE127" s="150"/>
      <c r="AF127" s="150"/>
      <c r="AG127" s="150" t="s">
        <v>171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ht="22.5" outlineLevel="1" x14ac:dyDescent="0.2">
      <c r="A128" s="169">
        <v>44</v>
      </c>
      <c r="B128" s="170" t="s">
        <v>326</v>
      </c>
      <c r="C128" s="178" t="s">
        <v>327</v>
      </c>
      <c r="D128" s="171" t="s">
        <v>222</v>
      </c>
      <c r="E128" s="172">
        <v>34.5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72">
        <v>3.0100000000000001E-3</v>
      </c>
      <c r="O128" s="172">
        <f>ROUND(E128*N128,2)</f>
        <v>0.1</v>
      </c>
      <c r="P128" s="172">
        <v>0</v>
      </c>
      <c r="Q128" s="172">
        <f>ROUND(E128*P128,2)</f>
        <v>0</v>
      </c>
      <c r="R128" s="174" t="s">
        <v>245</v>
      </c>
      <c r="S128" s="174" t="s">
        <v>152</v>
      </c>
      <c r="T128" s="175" t="s">
        <v>152</v>
      </c>
      <c r="U128" s="160">
        <v>0.8</v>
      </c>
      <c r="V128" s="160">
        <f>ROUND(E128*U128,2)</f>
        <v>27.6</v>
      </c>
      <c r="W128" s="160"/>
      <c r="X128" s="160" t="s">
        <v>166</v>
      </c>
      <c r="Y128" s="160" t="s">
        <v>155</v>
      </c>
      <c r="Z128" s="150"/>
      <c r="AA128" s="150"/>
      <c r="AB128" s="150"/>
      <c r="AC128" s="150"/>
      <c r="AD128" s="150"/>
      <c r="AE128" s="150"/>
      <c r="AF128" s="150"/>
      <c r="AG128" s="150" t="s">
        <v>167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2" x14ac:dyDescent="0.2">
      <c r="A129" s="157"/>
      <c r="B129" s="158"/>
      <c r="C129" s="261" t="s">
        <v>328</v>
      </c>
      <c r="D129" s="262"/>
      <c r="E129" s="262"/>
      <c r="F129" s="262"/>
      <c r="G129" s="262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50"/>
      <c r="AA129" s="150"/>
      <c r="AB129" s="150"/>
      <c r="AC129" s="150"/>
      <c r="AD129" s="150"/>
      <c r="AE129" s="150"/>
      <c r="AF129" s="150"/>
      <c r="AG129" s="150" t="s">
        <v>169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2" x14ac:dyDescent="0.2">
      <c r="A130" s="157"/>
      <c r="B130" s="158"/>
      <c r="C130" s="263" t="s">
        <v>329</v>
      </c>
      <c r="D130" s="264"/>
      <c r="E130" s="264"/>
      <c r="F130" s="264"/>
      <c r="G130" s="264"/>
      <c r="H130" s="160"/>
      <c r="I130" s="160"/>
      <c r="J130" s="160"/>
      <c r="K130" s="160"/>
      <c r="L130" s="160"/>
      <c r="M130" s="160"/>
      <c r="N130" s="159"/>
      <c r="O130" s="159"/>
      <c r="P130" s="159"/>
      <c r="Q130" s="159"/>
      <c r="R130" s="160"/>
      <c r="S130" s="160"/>
      <c r="T130" s="160"/>
      <c r="U130" s="160"/>
      <c r="V130" s="160"/>
      <c r="W130" s="160"/>
      <c r="X130" s="160"/>
      <c r="Y130" s="160"/>
      <c r="Z130" s="150"/>
      <c r="AA130" s="150"/>
      <c r="AB130" s="150"/>
      <c r="AC130" s="150"/>
      <c r="AD130" s="150"/>
      <c r="AE130" s="150"/>
      <c r="AF130" s="150"/>
      <c r="AG130" s="150" t="s">
        <v>158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2" x14ac:dyDescent="0.2">
      <c r="A131" s="157"/>
      <c r="B131" s="158"/>
      <c r="C131" s="193" t="s">
        <v>330</v>
      </c>
      <c r="D131" s="182"/>
      <c r="E131" s="183">
        <v>34.5</v>
      </c>
      <c r="F131" s="160"/>
      <c r="G131" s="160"/>
      <c r="H131" s="160"/>
      <c r="I131" s="160"/>
      <c r="J131" s="160"/>
      <c r="K131" s="160"/>
      <c r="L131" s="160"/>
      <c r="M131" s="160"/>
      <c r="N131" s="159"/>
      <c r="O131" s="159"/>
      <c r="P131" s="159"/>
      <c r="Q131" s="159"/>
      <c r="R131" s="160"/>
      <c r="S131" s="160"/>
      <c r="T131" s="160"/>
      <c r="U131" s="160"/>
      <c r="V131" s="160"/>
      <c r="W131" s="160"/>
      <c r="X131" s="160"/>
      <c r="Y131" s="160"/>
      <c r="Z131" s="150"/>
      <c r="AA131" s="150"/>
      <c r="AB131" s="150"/>
      <c r="AC131" s="150"/>
      <c r="AD131" s="150"/>
      <c r="AE131" s="150"/>
      <c r="AF131" s="150"/>
      <c r="AG131" s="150" t="s">
        <v>171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69">
        <v>45</v>
      </c>
      <c r="B132" s="170" t="s">
        <v>331</v>
      </c>
      <c r="C132" s="178" t="s">
        <v>332</v>
      </c>
      <c r="D132" s="171" t="s">
        <v>222</v>
      </c>
      <c r="E132" s="172">
        <v>1</v>
      </c>
      <c r="F132" s="173"/>
      <c r="G132" s="174">
        <f>ROUND(E132*F132,2)</f>
        <v>0</v>
      </c>
      <c r="H132" s="173"/>
      <c r="I132" s="174">
        <f>ROUND(E132*H132,2)</f>
        <v>0</v>
      </c>
      <c r="J132" s="173"/>
      <c r="K132" s="174">
        <f>ROUND(E132*J132,2)</f>
        <v>0</v>
      </c>
      <c r="L132" s="174">
        <v>21</v>
      </c>
      <c r="M132" s="174">
        <f>G132*(1+L132/100)</f>
        <v>0</v>
      </c>
      <c r="N132" s="172">
        <v>9.8999999999999999E-4</v>
      </c>
      <c r="O132" s="172">
        <f>ROUND(E132*N132,2)</f>
        <v>0</v>
      </c>
      <c r="P132" s="172">
        <v>0</v>
      </c>
      <c r="Q132" s="172">
        <f>ROUND(E132*P132,2)</f>
        <v>0</v>
      </c>
      <c r="R132" s="174"/>
      <c r="S132" s="174" t="s">
        <v>193</v>
      </c>
      <c r="T132" s="175" t="s">
        <v>333</v>
      </c>
      <c r="U132" s="160">
        <v>0.28999999999999998</v>
      </c>
      <c r="V132" s="160">
        <f>ROUND(E132*U132,2)</f>
        <v>0.28999999999999998</v>
      </c>
      <c r="W132" s="160"/>
      <c r="X132" s="160" t="s">
        <v>166</v>
      </c>
      <c r="Y132" s="160" t="s">
        <v>155</v>
      </c>
      <c r="Z132" s="150"/>
      <c r="AA132" s="150"/>
      <c r="AB132" s="150"/>
      <c r="AC132" s="150"/>
      <c r="AD132" s="150"/>
      <c r="AE132" s="150"/>
      <c r="AF132" s="150"/>
      <c r="AG132" s="150" t="s">
        <v>167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2" x14ac:dyDescent="0.2">
      <c r="A133" s="157"/>
      <c r="B133" s="158"/>
      <c r="C133" s="193" t="s">
        <v>334</v>
      </c>
      <c r="D133" s="182"/>
      <c r="E133" s="183">
        <v>1</v>
      </c>
      <c r="F133" s="160"/>
      <c r="G133" s="160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50"/>
      <c r="AA133" s="150"/>
      <c r="AB133" s="150"/>
      <c r="AC133" s="150"/>
      <c r="AD133" s="150"/>
      <c r="AE133" s="150"/>
      <c r="AF133" s="150"/>
      <c r="AG133" s="150" t="s">
        <v>171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69">
        <v>46</v>
      </c>
      <c r="B134" s="170" t="s">
        <v>335</v>
      </c>
      <c r="C134" s="178" t="s">
        <v>336</v>
      </c>
      <c r="D134" s="171" t="s">
        <v>180</v>
      </c>
      <c r="E134" s="172">
        <v>0.19170999999999999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72">
        <v>0</v>
      </c>
      <c r="O134" s="172">
        <f>ROUND(E134*N134,2)</f>
        <v>0</v>
      </c>
      <c r="P134" s="172">
        <v>0</v>
      </c>
      <c r="Q134" s="172">
        <f>ROUND(E134*P134,2)</f>
        <v>0</v>
      </c>
      <c r="R134" s="174" t="s">
        <v>245</v>
      </c>
      <c r="S134" s="174" t="s">
        <v>152</v>
      </c>
      <c r="T134" s="175" t="s">
        <v>333</v>
      </c>
      <c r="U134" s="160">
        <v>4.82</v>
      </c>
      <c r="V134" s="160">
        <f>ROUND(E134*U134,2)</f>
        <v>0.92</v>
      </c>
      <c r="W134" s="160"/>
      <c r="X134" s="160" t="s">
        <v>258</v>
      </c>
      <c r="Y134" s="160" t="s">
        <v>155</v>
      </c>
      <c r="Z134" s="150"/>
      <c r="AA134" s="150"/>
      <c r="AB134" s="150"/>
      <c r="AC134" s="150"/>
      <c r="AD134" s="150"/>
      <c r="AE134" s="150"/>
      <c r="AF134" s="150"/>
      <c r="AG134" s="150" t="s">
        <v>259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2" x14ac:dyDescent="0.2">
      <c r="A135" s="157"/>
      <c r="B135" s="158"/>
      <c r="C135" s="261" t="s">
        <v>294</v>
      </c>
      <c r="D135" s="262"/>
      <c r="E135" s="262"/>
      <c r="F135" s="262"/>
      <c r="G135" s="262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50"/>
      <c r="AA135" s="150"/>
      <c r="AB135" s="150"/>
      <c r="AC135" s="150"/>
      <c r="AD135" s="150"/>
      <c r="AE135" s="150"/>
      <c r="AF135" s="150"/>
      <c r="AG135" s="150" t="s">
        <v>169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2" x14ac:dyDescent="0.2">
      <c r="A136" s="157"/>
      <c r="B136" s="158"/>
      <c r="C136" s="193" t="s">
        <v>261</v>
      </c>
      <c r="D136" s="182"/>
      <c r="E136" s="183"/>
      <c r="F136" s="160"/>
      <c r="G136" s="160"/>
      <c r="H136" s="160"/>
      <c r="I136" s="160"/>
      <c r="J136" s="160"/>
      <c r="K136" s="160"/>
      <c r="L136" s="160"/>
      <c r="M136" s="160"/>
      <c r="N136" s="159"/>
      <c r="O136" s="159"/>
      <c r="P136" s="159"/>
      <c r="Q136" s="159"/>
      <c r="R136" s="160"/>
      <c r="S136" s="160"/>
      <c r="T136" s="160"/>
      <c r="U136" s="160"/>
      <c r="V136" s="160"/>
      <c r="W136" s="160"/>
      <c r="X136" s="160"/>
      <c r="Y136" s="160"/>
      <c r="Z136" s="150"/>
      <c r="AA136" s="150"/>
      <c r="AB136" s="150"/>
      <c r="AC136" s="150"/>
      <c r="AD136" s="150"/>
      <c r="AE136" s="150"/>
      <c r="AF136" s="150"/>
      <c r="AG136" s="150" t="s">
        <v>171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3" x14ac:dyDescent="0.2">
      <c r="A137" s="157"/>
      <c r="B137" s="158"/>
      <c r="C137" s="193" t="s">
        <v>337</v>
      </c>
      <c r="D137" s="182"/>
      <c r="E137" s="183"/>
      <c r="F137" s="160"/>
      <c r="G137" s="160"/>
      <c r="H137" s="160"/>
      <c r="I137" s="160"/>
      <c r="J137" s="160"/>
      <c r="K137" s="160"/>
      <c r="L137" s="160"/>
      <c r="M137" s="160"/>
      <c r="N137" s="159"/>
      <c r="O137" s="159"/>
      <c r="P137" s="159"/>
      <c r="Q137" s="159"/>
      <c r="R137" s="160"/>
      <c r="S137" s="160"/>
      <c r="T137" s="160"/>
      <c r="U137" s="160"/>
      <c r="V137" s="160"/>
      <c r="W137" s="160"/>
      <c r="X137" s="160"/>
      <c r="Y137" s="160"/>
      <c r="Z137" s="150"/>
      <c r="AA137" s="150"/>
      <c r="AB137" s="150"/>
      <c r="AC137" s="150"/>
      <c r="AD137" s="150"/>
      <c r="AE137" s="150"/>
      <c r="AF137" s="150"/>
      <c r="AG137" s="150" t="s">
        <v>171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3" x14ac:dyDescent="0.2">
      <c r="A138" s="157"/>
      <c r="B138" s="158"/>
      <c r="C138" s="193" t="s">
        <v>338</v>
      </c>
      <c r="D138" s="182"/>
      <c r="E138" s="183">
        <v>0.19170999999999999</v>
      </c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50"/>
      <c r="AA138" s="150"/>
      <c r="AB138" s="150"/>
      <c r="AC138" s="150"/>
      <c r="AD138" s="150"/>
      <c r="AE138" s="150"/>
      <c r="AF138" s="150"/>
      <c r="AG138" s="150" t="s">
        <v>171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x14ac:dyDescent="0.2">
      <c r="A139" s="162" t="s">
        <v>147</v>
      </c>
      <c r="B139" s="163" t="s">
        <v>104</v>
      </c>
      <c r="C139" s="177" t="s">
        <v>105</v>
      </c>
      <c r="D139" s="164"/>
      <c r="E139" s="165"/>
      <c r="F139" s="166"/>
      <c r="G139" s="166">
        <f>SUMIF(AG140:AG147,"&lt;&gt;NOR",G140:G147)</f>
        <v>0</v>
      </c>
      <c r="H139" s="166"/>
      <c r="I139" s="166">
        <f>SUM(I140:I147)</f>
        <v>0</v>
      </c>
      <c r="J139" s="166"/>
      <c r="K139" s="166">
        <f>SUM(K140:K147)</f>
        <v>0</v>
      </c>
      <c r="L139" s="166"/>
      <c r="M139" s="166">
        <f>SUM(M140:M147)</f>
        <v>0</v>
      </c>
      <c r="N139" s="165"/>
      <c r="O139" s="165">
        <f>SUM(O140:O147)</f>
        <v>0</v>
      </c>
      <c r="P139" s="165"/>
      <c r="Q139" s="165">
        <f>SUM(Q140:Q147)</f>
        <v>0</v>
      </c>
      <c r="R139" s="166"/>
      <c r="S139" s="166"/>
      <c r="T139" s="167"/>
      <c r="U139" s="161"/>
      <c r="V139" s="161">
        <f>SUM(V140:V147)</f>
        <v>0</v>
      </c>
      <c r="W139" s="161"/>
      <c r="X139" s="161"/>
      <c r="Y139" s="161"/>
      <c r="AG139" t="s">
        <v>148</v>
      </c>
    </row>
    <row r="140" spans="1:60" ht="22.5" outlineLevel="1" x14ac:dyDescent="0.2">
      <c r="A140" s="169">
        <v>47</v>
      </c>
      <c r="B140" s="170" t="s">
        <v>315</v>
      </c>
      <c r="C140" s="178" t="s">
        <v>316</v>
      </c>
      <c r="D140" s="171"/>
      <c r="E140" s="172">
        <v>0</v>
      </c>
      <c r="F140" s="173"/>
      <c r="G140" s="174">
        <f>ROUND(E140*F140,2)</f>
        <v>0</v>
      </c>
      <c r="H140" s="173"/>
      <c r="I140" s="174">
        <f>ROUND(E140*H140,2)</f>
        <v>0</v>
      </c>
      <c r="J140" s="173"/>
      <c r="K140" s="174">
        <f>ROUND(E140*J140,2)</f>
        <v>0</v>
      </c>
      <c r="L140" s="174">
        <v>21</v>
      </c>
      <c r="M140" s="174">
        <f>G140*(1+L140/100)</f>
        <v>0</v>
      </c>
      <c r="N140" s="172">
        <v>0</v>
      </c>
      <c r="O140" s="172">
        <f>ROUND(E140*N140,2)</f>
        <v>0</v>
      </c>
      <c r="P140" s="172">
        <v>0</v>
      </c>
      <c r="Q140" s="172">
        <f>ROUND(E140*P140,2)</f>
        <v>0</v>
      </c>
      <c r="R140" s="174"/>
      <c r="S140" s="174" t="s">
        <v>193</v>
      </c>
      <c r="T140" s="175" t="s">
        <v>153</v>
      </c>
      <c r="U140" s="160">
        <v>0</v>
      </c>
      <c r="V140" s="160">
        <f>ROUND(E140*U140,2)</f>
        <v>0</v>
      </c>
      <c r="W140" s="160"/>
      <c r="X140" s="160" t="s">
        <v>317</v>
      </c>
      <c r="Y140" s="160" t="s">
        <v>155</v>
      </c>
      <c r="Z140" s="150"/>
      <c r="AA140" s="150"/>
      <c r="AB140" s="150"/>
      <c r="AC140" s="150"/>
      <c r="AD140" s="150"/>
      <c r="AE140" s="150"/>
      <c r="AF140" s="150"/>
      <c r="AG140" s="150" t="s">
        <v>318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2" x14ac:dyDescent="0.2">
      <c r="A141" s="157"/>
      <c r="B141" s="158"/>
      <c r="C141" s="259" t="s">
        <v>319</v>
      </c>
      <c r="D141" s="260"/>
      <c r="E141" s="260"/>
      <c r="F141" s="260"/>
      <c r="G141" s="260"/>
      <c r="H141" s="160"/>
      <c r="I141" s="160"/>
      <c r="J141" s="160"/>
      <c r="K141" s="160"/>
      <c r="L141" s="160"/>
      <c r="M141" s="160"/>
      <c r="N141" s="159"/>
      <c r="O141" s="159"/>
      <c r="P141" s="159"/>
      <c r="Q141" s="159"/>
      <c r="R141" s="160"/>
      <c r="S141" s="160"/>
      <c r="T141" s="160"/>
      <c r="U141" s="160"/>
      <c r="V141" s="160"/>
      <c r="W141" s="160"/>
      <c r="X141" s="160"/>
      <c r="Y141" s="160"/>
      <c r="Z141" s="150"/>
      <c r="AA141" s="150"/>
      <c r="AB141" s="150"/>
      <c r="AC141" s="150"/>
      <c r="AD141" s="150"/>
      <c r="AE141" s="150"/>
      <c r="AF141" s="150"/>
      <c r="AG141" s="150" t="s">
        <v>158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69">
        <v>48</v>
      </c>
      <c r="B142" s="170" t="s">
        <v>339</v>
      </c>
      <c r="C142" s="178" t="s">
        <v>340</v>
      </c>
      <c r="D142" s="171" t="s">
        <v>198</v>
      </c>
      <c r="E142" s="172">
        <v>4</v>
      </c>
      <c r="F142" s="173"/>
      <c r="G142" s="174">
        <f>ROUND(E142*F142,2)</f>
        <v>0</v>
      </c>
      <c r="H142" s="173"/>
      <c r="I142" s="174">
        <f>ROUND(E142*H142,2)</f>
        <v>0</v>
      </c>
      <c r="J142" s="173"/>
      <c r="K142" s="174">
        <f>ROUND(E142*J142,2)</f>
        <v>0</v>
      </c>
      <c r="L142" s="174">
        <v>21</v>
      </c>
      <c r="M142" s="174">
        <f>G142*(1+L142/100)</f>
        <v>0</v>
      </c>
      <c r="N142" s="172">
        <v>1.06E-3</v>
      </c>
      <c r="O142" s="172">
        <f>ROUND(E142*N142,2)</f>
        <v>0</v>
      </c>
      <c r="P142" s="172">
        <v>0</v>
      </c>
      <c r="Q142" s="172">
        <f>ROUND(E142*P142,2)</f>
        <v>0</v>
      </c>
      <c r="R142" s="174"/>
      <c r="S142" s="174" t="s">
        <v>193</v>
      </c>
      <c r="T142" s="175" t="s">
        <v>153</v>
      </c>
      <c r="U142" s="160">
        <v>0</v>
      </c>
      <c r="V142" s="160">
        <f>ROUND(E142*U142,2)</f>
        <v>0</v>
      </c>
      <c r="W142" s="160"/>
      <c r="X142" s="160" t="s">
        <v>317</v>
      </c>
      <c r="Y142" s="160" t="s">
        <v>155</v>
      </c>
      <c r="Z142" s="150"/>
      <c r="AA142" s="150"/>
      <c r="AB142" s="150"/>
      <c r="AC142" s="150"/>
      <c r="AD142" s="150"/>
      <c r="AE142" s="150"/>
      <c r="AF142" s="150"/>
      <c r="AG142" s="150" t="s">
        <v>318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2" x14ac:dyDescent="0.2">
      <c r="A143" s="157"/>
      <c r="B143" s="158"/>
      <c r="C143" s="193" t="s">
        <v>341</v>
      </c>
      <c r="D143" s="182"/>
      <c r="E143" s="183">
        <v>4</v>
      </c>
      <c r="F143" s="160"/>
      <c r="G143" s="160"/>
      <c r="H143" s="160"/>
      <c r="I143" s="160"/>
      <c r="J143" s="160"/>
      <c r="K143" s="160"/>
      <c r="L143" s="160"/>
      <c r="M143" s="160"/>
      <c r="N143" s="159"/>
      <c r="O143" s="159"/>
      <c r="P143" s="159"/>
      <c r="Q143" s="159"/>
      <c r="R143" s="160"/>
      <c r="S143" s="160"/>
      <c r="T143" s="160"/>
      <c r="U143" s="160"/>
      <c r="V143" s="160"/>
      <c r="W143" s="160"/>
      <c r="X143" s="160"/>
      <c r="Y143" s="160"/>
      <c r="Z143" s="150"/>
      <c r="AA143" s="150"/>
      <c r="AB143" s="150"/>
      <c r="AC143" s="150"/>
      <c r="AD143" s="150"/>
      <c r="AE143" s="150"/>
      <c r="AF143" s="150"/>
      <c r="AG143" s="150" t="s">
        <v>171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ht="22.5" outlineLevel="1" x14ac:dyDescent="0.2">
      <c r="A144" s="186">
        <v>49</v>
      </c>
      <c r="B144" s="187" t="s">
        <v>342</v>
      </c>
      <c r="C144" s="194" t="s">
        <v>343</v>
      </c>
      <c r="D144" s="188" t="s">
        <v>198</v>
      </c>
      <c r="E144" s="189">
        <v>28</v>
      </c>
      <c r="F144" s="190"/>
      <c r="G144" s="191">
        <f>ROUND(E144*F144,2)</f>
        <v>0</v>
      </c>
      <c r="H144" s="190"/>
      <c r="I144" s="191">
        <f>ROUND(E144*H144,2)</f>
        <v>0</v>
      </c>
      <c r="J144" s="190"/>
      <c r="K144" s="191">
        <f>ROUND(E144*J144,2)</f>
        <v>0</v>
      </c>
      <c r="L144" s="191">
        <v>21</v>
      </c>
      <c r="M144" s="191">
        <f>G144*(1+L144/100)</f>
        <v>0</v>
      </c>
      <c r="N144" s="189">
        <v>0</v>
      </c>
      <c r="O144" s="189">
        <f>ROUND(E144*N144,2)</f>
        <v>0</v>
      </c>
      <c r="P144" s="189">
        <v>0</v>
      </c>
      <c r="Q144" s="189">
        <f>ROUND(E144*P144,2)</f>
        <v>0</v>
      </c>
      <c r="R144" s="191"/>
      <c r="S144" s="191" t="s">
        <v>193</v>
      </c>
      <c r="T144" s="192" t="s">
        <v>153</v>
      </c>
      <c r="U144" s="160">
        <v>0</v>
      </c>
      <c r="V144" s="160">
        <f>ROUND(E144*U144,2)</f>
        <v>0</v>
      </c>
      <c r="W144" s="160"/>
      <c r="X144" s="160" t="s">
        <v>317</v>
      </c>
      <c r="Y144" s="160" t="s">
        <v>155</v>
      </c>
      <c r="Z144" s="150"/>
      <c r="AA144" s="150"/>
      <c r="AB144" s="150"/>
      <c r="AC144" s="150"/>
      <c r="AD144" s="150"/>
      <c r="AE144" s="150"/>
      <c r="AF144" s="150"/>
      <c r="AG144" s="150" t="s">
        <v>318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69">
        <v>50</v>
      </c>
      <c r="B145" s="170" t="s">
        <v>344</v>
      </c>
      <c r="C145" s="178" t="s">
        <v>345</v>
      </c>
      <c r="D145" s="171" t="s">
        <v>222</v>
      </c>
      <c r="E145" s="172">
        <v>8.8000000000000007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72">
        <v>0</v>
      </c>
      <c r="O145" s="172">
        <f>ROUND(E145*N145,2)</f>
        <v>0</v>
      </c>
      <c r="P145" s="172">
        <v>0</v>
      </c>
      <c r="Q145" s="172">
        <f>ROUND(E145*P145,2)</f>
        <v>0</v>
      </c>
      <c r="R145" s="174"/>
      <c r="S145" s="174" t="s">
        <v>193</v>
      </c>
      <c r="T145" s="175" t="s">
        <v>153</v>
      </c>
      <c r="U145" s="160">
        <v>0</v>
      </c>
      <c r="V145" s="160">
        <f>ROUND(E145*U145,2)</f>
        <v>0</v>
      </c>
      <c r="W145" s="160"/>
      <c r="X145" s="160" t="s">
        <v>317</v>
      </c>
      <c r="Y145" s="160" t="s">
        <v>155</v>
      </c>
      <c r="Z145" s="150"/>
      <c r="AA145" s="150"/>
      <c r="AB145" s="150"/>
      <c r="AC145" s="150"/>
      <c r="AD145" s="150"/>
      <c r="AE145" s="150"/>
      <c r="AF145" s="150"/>
      <c r="AG145" s="150" t="s">
        <v>318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2" x14ac:dyDescent="0.2">
      <c r="A146" s="157"/>
      <c r="B146" s="158"/>
      <c r="C146" s="193" t="s">
        <v>346</v>
      </c>
      <c r="D146" s="182"/>
      <c r="E146" s="183">
        <v>8.8000000000000007</v>
      </c>
      <c r="F146" s="160"/>
      <c r="G146" s="160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50"/>
      <c r="AA146" s="150"/>
      <c r="AB146" s="150"/>
      <c r="AC146" s="150"/>
      <c r="AD146" s="150"/>
      <c r="AE146" s="150"/>
      <c r="AF146" s="150"/>
      <c r="AG146" s="150" t="s">
        <v>171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86">
        <v>51</v>
      </c>
      <c r="B147" s="187" t="s">
        <v>347</v>
      </c>
      <c r="C147" s="194" t="s">
        <v>348</v>
      </c>
      <c r="D147" s="188" t="s">
        <v>198</v>
      </c>
      <c r="E147" s="189">
        <v>30</v>
      </c>
      <c r="F147" s="190"/>
      <c r="G147" s="191">
        <f>ROUND(E147*F147,2)</f>
        <v>0</v>
      </c>
      <c r="H147" s="190"/>
      <c r="I147" s="191">
        <f>ROUND(E147*H147,2)</f>
        <v>0</v>
      </c>
      <c r="J147" s="190"/>
      <c r="K147" s="191">
        <f>ROUND(E147*J147,2)</f>
        <v>0</v>
      </c>
      <c r="L147" s="191">
        <v>21</v>
      </c>
      <c r="M147" s="191">
        <f>G147*(1+L147/100)</f>
        <v>0</v>
      </c>
      <c r="N147" s="189">
        <v>0</v>
      </c>
      <c r="O147" s="189">
        <f>ROUND(E147*N147,2)</f>
        <v>0</v>
      </c>
      <c r="P147" s="189">
        <v>0</v>
      </c>
      <c r="Q147" s="189">
        <f>ROUND(E147*P147,2)</f>
        <v>0</v>
      </c>
      <c r="R147" s="191"/>
      <c r="S147" s="191" t="s">
        <v>193</v>
      </c>
      <c r="T147" s="192" t="s">
        <v>153</v>
      </c>
      <c r="U147" s="160">
        <v>0</v>
      </c>
      <c r="V147" s="160">
        <f>ROUND(E147*U147,2)</f>
        <v>0</v>
      </c>
      <c r="W147" s="160"/>
      <c r="X147" s="160" t="s">
        <v>317</v>
      </c>
      <c r="Y147" s="160" t="s">
        <v>155</v>
      </c>
      <c r="Z147" s="150"/>
      <c r="AA147" s="150"/>
      <c r="AB147" s="150"/>
      <c r="AC147" s="150"/>
      <c r="AD147" s="150"/>
      <c r="AE147" s="150"/>
      <c r="AF147" s="150"/>
      <c r="AG147" s="150" t="s">
        <v>318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x14ac:dyDescent="0.2">
      <c r="A148" s="162" t="s">
        <v>147</v>
      </c>
      <c r="B148" s="163" t="s">
        <v>106</v>
      </c>
      <c r="C148" s="177" t="s">
        <v>107</v>
      </c>
      <c r="D148" s="164"/>
      <c r="E148" s="165"/>
      <c r="F148" s="166"/>
      <c r="G148" s="166">
        <f>SUMIF(AG149:AG156,"&lt;&gt;NOR",G149:G156)</f>
        <v>0</v>
      </c>
      <c r="H148" s="166"/>
      <c r="I148" s="166">
        <f>SUM(I149:I156)</f>
        <v>0</v>
      </c>
      <c r="J148" s="166"/>
      <c r="K148" s="166">
        <f>SUM(K149:K156)</f>
        <v>0</v>
      </c>
      <c r="L148" s="166"/>
      <c r="M148" s="166">
        <f>SUM(M149:M156)</f>
        <v>0</v>
      </c>
      <c r="N148" s="165"/>
      <c r="O148" s="165">
        <f>SUM(O149:O156)</f>
        <v>0.03</v>
      </c>
      <c r="P148" s="165"/>
      <c r="Q148" s="165">
        <f>SUM(Q149:Q156)</f>
        <v>0</v>
      </c>
      <c r="R148" s="166"/>
      <c r="S148" s="166"/>
      <c r="T148" s="167"/>
      <c r="U148" s="161"/>
      <c r="V148" s="161">
        <f>SUM(V149:V156)</f>
        <v>2.36</v>
      </c>
      <c r="W148" s="161"/>
      <c r="X148" s="161"/>
      <c r="Y148" s="161"/>
      <c r="AG148" t="s">
        <v>148</v>
      </c>
    </row>
    <row r="149" spans="1:60" outlineLevel="1" x14ac:dyDescent="0.2">
      <c r="A149" s="169">
        <v>52</v>
      </c>
      <c r="B149" s="170" t="s">
        <v>349</v>
      </c>
      <c r="C149" s="178" t="s">
        <v>350</v>
      </c>
      <c r="D149" s="171" t="s">
        <v>164</v>
      </c>
      <c r="E149" s="172">
        <v>5.8</v>
      </c>
      <c r="F149" s="173"/>
      <c r="G149" s="174">
        <f>ROUND(E149*F149,2)</f>
        <v>0</v>
      </c>
      <c r="H149" s="173"/>
      <c r="I149" s="174">
        <f>ROUND(E149*H149,2)</f>
        <v>0</v>
      </c>
      <c r="J149" s="173"/>
      <c r="K149" s="174">
        <f>ROUND(E149*J149,2)</f>
        <v>0</v>
      </c>
      <c r="L149" s="174">
        <v>21</v>
      </c>
      <c r="M149" s="174">
        <f>G149*(1+L149/100)</f>
        <v>0</v>
      </c>
      <c r="N149" s="172">
        <v>4.6100000000000004E-3</v>
      </c>
      <c r="O149" s="172">
        <f>ROUND(E149*N149,2)</f>
        <v>0.03</v>
      </c>
      <c r="P149" s="172">
        <v>0</v>
      </c>
      <c r="Q149" s="172">
        <f>ROUND(E149*P149,2)</f>
        <v>0</v>
      </c>
      <c r="R149" s="174" t="s">
        <v>282</v>
      </c>
      <c r="S149" s="174" t="s">
        <v>152</v>
      </c>
      <c r="T149" s="175" t="s">
        <v>333</v>
      </c>
      <c r="U149" s="160">
        <v>0.4</v>
      </c>
      <c r="V149" s="160">
        <f>ROUND(E149*U149,2)</f>
        <v>2.3199999999999998</v>
      </c>
      <c r="W149" s="160"/>
      <c r="X149" s="160" t="s">
        <v>166</v>
      </c>
      <c r="Y149" s="160" t="s">
        <v>155</v>
      </c>
      <c r="Z149" s="150"/>
      <c r="AA149" s="150"/>
      <c r="AB149" s="150"/>
      <c r="AC149" s="150"/>
      <c r="AD149" s="150"/>
      <c r="AE149" s="150"/>
      <c r="AF149" s="150"/>
      <c r="AG149" s="150" t="s">
        <v>167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2" x14ac:dyDescent="0.2">
      <c r="A150" s="157"/>
      <c r="B150" s="158"/>
      <c r="C150" s="259" t="s">
        <v>351</v>
      </c>
      <c r="D150" s="260"/>
      <c r="E150" s="260"/>
      <c r="F150" s="260"/>
      <c r="G150" s="260"/>
      <c r="H150" s="160"/>
      <c r="I150" s="160"/>
      <c r="J150" s="160"/>
      <c r="K150" s="160"/>
      <c r="L150" s="160"/>
      <c r="M150" s="160"/>
      <c r="N150" s="159"/>
      <c r="O150" s="159"/>
      <c r="P150" s="159"/>
      <c r="Q150" s="159"/>
      <c r="R150" s="160"/>
      <c r="S150" s="160"/>
      <c r="T150" s="160"/>
      <c r="U150" s="160"/>
      <c r="V150" s="160"/>
      <c r="W150" s="160"/>
      <c r="X150" s="160"/>
      <c r="Y150" s="160"/>
      <c r="Z150" s="150"/>
      <c r="AA150" s="150"/>
      <c r="AB150" s="150"/>
      <c r="AC150" s="150"/>
      <c r="AD150" s="150"/>
      <c r="AE150" s="150"/>
      <c r="AF150" s="150"/>
      <c r="AG150" s="150" t="s">
        <v>158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2" x14ac:dyDescent="0.2">
      <c r="A151" s="157"/>
      <c r="B151" s="158"/>
      <c r="C151" s="193" t="s">
        <v>186</v>
      </c>
      <c r="D151" s="182"/>
      <c r="E151" s="183">
        <v>5.8</v>
      </c>
      <c r="F151" s="160"/>
      <c r="G151" s="160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50"/>
      <c r="AA151" s="150"/>
      <c r="AB151" s="150"/>
      <c r="AC151" s="150"/>
      <c r="AD151" s="150"/>
      <c r="AE151" s="150"/>
      <c r="AF151" s="150"/>
      <c r="AG151" s="150" t="s">
        <v>171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69">
        <v>53</v>
      </c>
      <c r="B152" s="170" t="s">
        <v>352</v>
      </c>
      <c r="C152" s="178" t="s">
        <v>353</v>
      </c>
      <c r="D152" s="171" t="s">
        <v>180</v>
      </c>
      <c r="E152" s="172">
        <v>2.674E-2</v>
      </c>
      <c r="F152" s="173"/>
      <c r="G152" s="174">
        <f>ROUND(E152*F152,2)</f>
        <v>0</v>
      </c>
      <c r="H152" s="173"/>
      <c r="I152" s="174">
        <f>ROUND(E152*H152,2)</f>
        <v>0</v>
      </c>
      <c r="J152" s="173"/>
      <c r="K152" s="174">
        <f>ROUND(E152*J152,2)</f>
        <v>0</v>
      </c>
      <c r="L152" s="174">
        <v>21</v>
      </c>
      <c r="M152" s="174">
        <f>G152*(1+L152/100)</f>
        <v>0</v>
      </c>
      <c r="N152" s="172">
        <v>0</v>
      </c>
      <c r="O152" s="172">
        <f>ROUND(E152*N152,2)</f>
        <v>0</v>
      </c>
      <c r="P152" s="172">
        <v>0</v>
      </c>
      <c r="Q152" s="172">
        <f>ROUND(E152*P152,2)</f>
        <v>0</v>
      </c>
      <c r="R152" s="174" t="s">
        <v>282</v>
      </c>
      <c r="S152" s="174" t="s">
        <v>152</v>
      </c>
      <c r="T152" s="175" t="s">
        <v>152</v>
      </c>
      <c r="U152" s="160">
        <v>1.321</v>
      </c>
      <c r="V152" s="160">
        <f>ROUND(E152*U152,2)</f>
        <v>0.04</v>
      </c>
      <c r="W152" s="160"/>
      <c r="X152" s="160" t="s">
        <v>258</v>
      </c>
      <c r="Y152" s="160" t="s">
        <v>155</v>
      </c>
      <c r="Z152" s="150"/>
      <c r="AA152" s="150"/>
      <c r="AB152" s="150"/>
      <c r="AC152" s="150"/>
      <c r="AD152" s="150"/>
      <c r="AE152" s="150"/>
      <c r="AF152" s="150"/>
      <c r="AG152" s="150" t="s">
        <v>259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2" x14ac:dyDescent="0.2">
      <c r="A153" s="157"/>
      <c r="B153" s="158"/>
      <c r="C153" s="261" t="s">
        <v>294</v>
      </c>
      <c r="D153" s="262"/>
      <c r="E153" s="262"/>
      <c r="F153" s="262"/>
      <c r="G153" s="262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60"/>
      <c r="Z153" s="150"/>
      <c r="AA153" s="150"/>
      <c r="AB153" s="150"/>
      <c r="AC153" s="150"/>
      <c r="AD153" s="150"/>
      <c r="AE153" s="150"/>
      <c r="AF153" s="150"/>
      <c r="AG153" s="150" t="s">
        <v>169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2" x14ac:dyDescent="0.2">
      <c r="A154" s="157"/>
      <c r="B154" s="158"/>
      <c r="C154" s="193" t="s">
        <v>261</v>
      </c>
      <c r="D154" s="182"/>
      <c r="E154" s="183"/>
      <c r="F154" s="160"/>
      <c r="G154" s="160"/>
      <c r="H154" s="160"/>
      <c r="I154" s="160"/>
      <c r="J154" s="160"/>
      <c r="K154" s="160"/>
      <c r="L154" s="160"/>
      <c r="M154" s="160"/>
      <c r="N154" s="159"/>
      <c r="O154" s="159"/>
      <c r="P154" s="159"/>
      <c r="Q154" s="159"/>
      <c r="R154" s="160"/>
      <c r="S154" s="160"/>
      <c r="T154" s="160"/>
      <c r="U154" s="160"/>
      <c r="V154" s="160"/>
      <c r="W154" s="160"/>
      <c r="X154" s="160"/>
      <c r="Y154" s="160"/>
      <c r="Z154" s="150"/>
      <c r="AA154" s="150"/>
      <c r="AB154" s="150"/>
      <c r="AC154" s="150"/>
      <c r="AD154" s="150"/>
      <c r="AE154" s="150"/>
      <c r="AF154" s="150"/>
      <c r="AG154" s="150" t="s">
        <v>171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3" x14ac:dyDescent="0.2">
      <c r="A155" s="157"/>
      <c r="B155" s="158"/>
      <c r="C155" s="193" t="s">
        <v>354</v>
      </c>
      <c r="D155" s="182"/>
      <c r="E155" s="183"/>
      <c r="F155" s="160"/>
      <c r="G155" s="160"/>
      <c r="H155" s="160"/>
      <c r="I155" s="160"/>
      <c r="J155" s="160"/>
      <c r="K155" s="160"/>
      <c r="L155" s="160"/>
      <c r="M155" s="160"/>
      <c r="N155" s="159"/>
      <c r="O155" s="159"/>
      <c r="P155" s="159"/>
      <c r="Q155" s="159"/>
      <c r="R155" s="160"/>
      <c r="S155" s="160"/>
      <c r="T155" s="160"/>
      <c r="U155" s="160"/>
      <c r="V155" s="160"/>
      <c r="W155" s="160"/>
      <c r="X155" s="160"/>
      <c r="Y155" s="160"/>
      <c r="Z155" s="150"/>
      <c r="AA155" s="150"/>
      <c r="AB155" s="150"/>
      <c r="AC155" s="150"/>
      <c r="AD155" s="150"/>
      <c r="AE155" s="150"/>
      <c r="AF155" s="150"/>
      <c r="AG155" s="150" t="s">
        <v>171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3" x14ac:dyDescent="0.2">
      <c r="A156" s="157"/>
      <c r="B156" s="158"/>
      <c r="C156" s="193" t="s">
        <v>355</v>
      </c>
      <c r="D156" s="182"/>
      <c r="E156" s="183">
        <v>2.674E-2</v>
      </c>
      <c r="F156" s="160"/>
      <c r="G156" s="160"/>
      <c r="H156" s="160"/>
      <c r="I156" s="160"/>
      <c r="J156" s="160"/>
      <c r="K156" s="160"/>
      <c r="L156" s="160"/>
      <c r="M156" s="160"/>
      <c r="N156" s="159"/>
      <c r="O156" s="159"/>
      <c r="P156" s="159"/>
      <c r="Q156" s="159"/>
      <c r="R156" s="160"/>
      <c r="S156" s="160"/>
      <c r="T156" s="160"/>
      <c r="U156" s="160"/>
      <c r="V156" s="160"/>
      <c r="W156" s="160"/>
      <c r="X156" s="160"/>
      <c r="Y156" s="160"/>
      <c r="Z156" s="150"/>
      <c r="AA156" s="150"/>
      <c r="AB156" s="150"/>
      <c r="AC156" s="150"/>
      <c r="AD156" s="150"/>
      <c r="AE156" s="150"/>
      <c r="AF156" s="150"/>
      <c r="AG156" s="150" t="s">
        <v>171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x14ac:dyDescent="0.2">
      <c r="A157" s="162" t="s">
        <v>147</v>
      </c>
      <c r="B157" s="163" t="s">
        <v>108</v>
      </c>
      <c r="C157" s="177" t="s">
        <v>109</v>
      </c>
      <c r="D157" s="164"/>
      <c r="E157" s="165"/>
      <c r="F157" s="166"/>
      <c r="G157" s="166">
        <f>SUMIF(AG158:AG174,"&lt;&gt;NOR",G158:G174)</f>
        <v>0</v>
      </c>
      <c r="H157" s="166"/>
      <c r="I157" s="166">
        <f>SUM(I158:I174)</f>
        <v>0</v>
      </c>
      <c r="J157" s="166"/>
      <c r="K157" s="166">
        <f>SUM(K158:K174)</f>
        <v>0</v>
      </c>
      <c r="L157" s="166"/>
      <c r="M157" s="166">
        <f>SUM(M158:M174)</f>
        <v>0</v>
      </c>
      <c r="N157" s="165"/>
      <c r="O157" s="165">
        <f>SUM(O158:O174)</f>
        <v>0.01</v>
      </c>
      <c r="P157" s="165"/>
      <c r="Q157" s="165">
        <f>SUM(Q158:Q174)</f>
        <v>0</v>
      </c>
      <c r="R157" s="166"/>
      <c r="S157" s="166"/>
      <c r="T157" s="167"/>
      <c r="U157" s="161"/>
      <c r="V157" s="161">
        <f>SUM(V158:V174)</f>
        <v>23.57</v>
      </c>
      <c r="W157" s="161"/>
      <c r="X157" s="161"/>
      <c r="Y157" s="161"/>
      <c r="AG157" t="s">
        <v>148</v>
      </c>
    </row>
    <row r="158" spans="1:60" outlineLevel="1" x14ac:dyDescent="0.2">
      <c r="A158" s="169">
        <v>54</v>
      </c>
      <c r="B158" s="170" t="s">
        <v>356</v>
      </c>
      <c r="C158" s="178" t="s">
        <v>357</v>
      </c>
      <c r="D158" s="171" t="s">
        <v>164</v>
      </c>
      <c r="E158" s="172">
        <v>38.212600000000002</v>
      </c>
      <c r="F158" s="173"/>
      <c r="G158" s="174">
        <f>ROUND(E158*F158,2)</f>
        <v>0</v>
      </c>
      <c r="H158" s="173"/>
      <c r="I158" s="174">
        <f>ROUND(E158*H158,2)</f>
        <v>0</v>
      </c>
      <c r="J158" s="173"/>
      <c r="K158" s="174">
        <f>ROUND(E158*J158,2)</f>
        <v>0</v>
      </c>
      <c r="L158" s="174">
        <v>21</v>
      </c>
      <c r="M158" s="174">
        <f>G158*(1+L158/100)</f>
        <v>0</v>
      </c>
      <c r="N158" s="172">
        <v>1.0000000000000001E-5</v>
      </c>
      <c r="O158" s="172">
        <f>ROUND(E158*N158,2)</f>
        <v>0</v>
      </c>
      <c r="P158" s="172">
        <v>0</v>
      </c>
      <c r="Q158" s="172">
        <f>ROUND(E158*P158,2)</f>
        <v>0</v>
      </c>
      <c r="R158" s="174" t="s">
        <v>358</v>
      </c>
      <c r="S158" s="174" t="s">
        <v>152</v>
      </c>
      <c r="T158" s="175" t="s">
        <v>152</v>
      </c>
      <c r="U158" s="160">
        <v>7.0000000000000007E-2</v>
      </c>
      <c r="V158" s="160">
        <f>ROUND(E158*U158,2)</f>
        <v>2.67</v>
      </c>
      <c r="W158" s="160"/>
      <c r="X158" s="160" t="s">
        <v>166</v>
      </c>
      <c r="Y158" s="160" t="s">
        <v>155</v>
      </c>
      <c r="Z158" s="150"/>
      <c r="AA158" s="150"/>
      <c r="AB158" s="150"/>
      <c r="AC158" s="150"/>
      <c r="AD158" s="150"/>
      <c r="AE158" s="150"/>
      <c r="AF158" s="150"/>
      <c r="AG158" s="150" t="s">
        <v>167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2" x14ac:dyDescent="0.2">
      <c r="A159" s="157"/>
      <c r="B159" s="158"/>
      <c r="C159" s="193" t="s">
        <v>359</v>
      </c>
      <c r="D159" s="182"/>
      <c r="E159" s="183">
        <v>6.3</v>
      </c>
      <c r="F159" s="160"/>
      <c r="G159" s="160"/>
      <c r="H159" s="160"/>
      <c r="I159" s="160"/>
      <c r="J159" s="160"/>
      <c r="K159" s="160"/>
      <c r="L159" s="160"/>
      <c r="M159" s="160"/>
      <c r="N159" s="159"/>
      <c r="O159" s="159"/>
      <c r="P159" s="159"/>
      <c r="Q159" s="159"/>
      <c r="R159" s="160"/>
      <c r="S159" s="160"/>
      <c r="T159" s="160"/>
      <c r="U159" s="160"/>
      <c r="V159" s="160"/>
      <c r="W159" s="160"/>
      <c r="X159" s="160"/>
      <c r="Y159" s="160"/>
      <c r="Z159" s="150"/>
      <c r="AA159" s="150"/>
      <c r="AB159" s="150"/>
      <c r="AC159" s="150"/>
      <c r="AD159" s="150"/>
      <c r="AE159" s="150"/>
      <c r="AF159" s="150"/>
      <c r="AG159" s="150" t="s">
        <v>171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3" x14ac:dyDescent="0.2">
      <c r="A160" s="157"/>
      <c r="B160" s="158"/>
      <c r="C160" s="193" t="s">
        <v>360</v>
      </c>
      <c r="D160" s="182"/>
      <c r="E160" s="183">
        <v>1.9925999999999999</v>
      </c>
      <c r="F160" s="160"/>
      <c r="G160" s="1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60"/>
      <c r="Z160" s="150"/>
      <c r="AA160" s="150"/>
      <c r="AB160" s="150"/>
      <c r="AC160" s="150"/>
      <c r="AD160" s="150"/>
      <c r="AE160" s="150"/>
      <c r="AF160" s="150"/>
      <c r="AG160" s="150" t="s">
        <v>171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3" x14ac:dyDescent="0.2">
      <c r="A161" s="157"/>
      <c r="B161" s="158"/>
      <c r="C161" s="193" t="s">
        <v>361</v>
      </c>
      <c r="D161" s="182"/>
      <c r="E161" s="183">
        <v>29.92</v>
      </c>
      <c r="F161" s="160"/>
      <c r="G161" s="160"/>
      <c r="H161" s="160"/>
      <c r="I161" s="160"/>
      <c r="J161" s="160"/>
      <c r="K161" s="160"/>
      <c r="L161" s="160"/>
      <c r="M161" s="160"/>
      <c r="N161" s="159"/>
      <c r="O161" s="159"/>
      <c r="P161" s="159"/>
      <c r="Q161" s="159"/>
      <c r="R161" s="160"/>
      <c r="S161" s="160"/>
      <c r="T161" s="160"/>
      <c r="U161" s="160"/>
      <c r="V161" s="160"/>
      <c r="W161" s="160"/>
      <c r="X161" s="160"/>
      <c r="Y161" s="160"/>
      <c r="Z161" s="150"/>
      <c r="AA161" s="150"/>
      <c r="AB161" s="150"/>
      <c r="AC161" s="150"/>
      <c r="AD161" s="150"/>
      <c r="AE161" s="150"/>
      <c r="AF161" s="150"/>
      <c r="AG161" s="150" t="s">
        <v>171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69">
        <v>55</v>
      </c>
      <c r="B162" s="170" t="s">
        <v>362</v>
      </c>
      <c r="C162" s="178" t="s">
        <v>363</v>
      </c>
      <c r="D162" s="171" t="s">
        <v>164</v>
      </c>
      <c r="E162" s="172">
        <v>40.212600000000002</v>
      </c>
      <c r="F162" s="173"/>
      <c r="G162" s="174">
        <f>ROUND(E162*F162,2)</f>
        <v>0</v>
      </c>
      <c r="H162" s="173"/>
      <c r="I162" s="174">
        <f>ROUND(E162*H162,2)</f>
        <v>0</v>
      </c>
      <c r="J162" s="173"/>
      <c r="K162" s="174">
        <f>ROUND(E162*J162,2)</f>
        <v>0</v>
      </c>
      <c r="L162" s="174">
        <v>21</v>
      </c>
      <c r="M162" s="174">
        <f>G162*(1+L162/100)</f>
        <v>0</v>
      </c>
      <c r="N162" s="172">
        <v>2.7999999999999998E-4</v>
      </c>
      <c r="O162" s="172">
        <f>ROUND(E162*N162,2)</f>
        <v>0.01</v>
      </c>
      <c r="P162" s="172">
        <v>0</v>
      </c>
      <c r="Q162" s="172">
        <f>ROUND(E162*P162,2)</f>
        <v>0</v>
      </c>
      <c r="R162" s="174" t="s">
        <v>358</v>
      </c>
      <c r="S162" s="174" t="s">
        <v>152</v>
      </c>
      <c r="T162" s="175" t="s">
        <v>152</v>
      </c>
      <c r="U162" s="160">
        <v>0.31</v>
      </c>
      <c r="V162" s="160">
        <f>ROUND(E162*U162,2)</f>
        <v>12.47</v>
      </c>
      <c r="W162" s="160"/>
      <c r="X162" s="160" t="s">
        <v>166</v>
      </c>
      <c r="Y162" s="160" t="s">
        <v>155</v>
      </c>
      <c r="Z162" s="150"/>
      <c r="AA162" s="150"/>
      <c r="AB162" s="150"/>
      <c r="AC162" s="150"/>
      <c r="AD162" s="150"/>
      <c r="AE162" s="150"/>
      <c r="AF162" s="150"/>
      <c r="AG162" s="150" t="s">
        <v>167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2" x14ac:dyDescent="0.2">
      <c r="A163" s="157"/>
      <c r="B163" s="158"/>
      <c r="C163" s="259" t="s">
        <v>364</v>
      </c>
      <c r="D163" s="260"/>
      <c r="E163" s="260"/>
      <c r="F163" s="260"/>
      <c r="G163" s="260"/>
      <c r="H163" s="160"/>
      <c r="I163" s="160"/>
      <c r="J163" s="160"/>
      <c r="K163" s="160"/>
      <c r="L163" s="160"/>
      <c r="M163" s="160"/>
      <c r="N163" s="159"/>
      <c r="O163" s="159"/>
      <c r="P163" s="159"/>
      <c r="Q163" s="159"/>
      <c r="R163" s="160"/>
      <c r="S163" s="160"/>
      <c r="T163" s="160"/>
      <c r="U163" s="160"/>
      <c r="V163" s="160"/>
      <c r="W163" s="160"/>
      <c r="X163" s="160"/>
      <c r="Y163" s="160"/>
      <c r="Z163" s="150"/>
      <c r="AA163" s="150"/>
      <c r="AB163" s="150"/>
      <c r="AC163" s="150"/>
      <c r="AD163" s="150"/>
      <c r="AE163" s="150"/>
      <c r="AF163" s="150"/>
      <c r="AG163" s="150" t="s">
        <v>158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2" x14ac:dyDescent="0.2">
      <c r="A164" s="157"/>
      <c r="B164" s="158"/>
      <c r="C164" s="193" t="s">
        <v>359</v>
      </c>
      <c r="D164" s="182"/>
      <c r="E164" s="183">
        <v>6.3</v>
      </c>
      <c r="F164" s="160"/>
      <c r="G164" s="160"/>
      <c r="H164" s="160"/>
      <c r="I164" s="160"/>
      <c r="J164" s="160"/>
      <c r="K164" s="160"/>
      <c r="L164" s="160"/>
      <c r="M164" s="160"/>
      <c r="N164" s="159"/>
      <c r="O164" s="159"/>
      <c r="P164" s="159"/>
      <c r="Q164" s="159"/>
      <c r="R164" s="160"/>
      <c r="S164" s="160"/>
      <c r="T164" s="160"/>
      <c r="U164" s="160"/>
      <c r="V164" s="160"/>
      <c r="W164" s="160"/>
      <c r="X164" s="160"/>
      <c r="Y164" s="160"/>
      <c r="Z164" s="150"/>
      <c r="AA164" s="150"/>
      <c r="AB164" s="150"/>
      <c r="AC164" s="150"/>
      <c r="AD164" s="150"/>
      <c r="AE164" s="150"/>
      <c r="AF164" s="150"/>
      <c r="AG164" s="150" t="s">
        <v>171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3" x14ac:dyDescent="0.2">
      <c r="A165" s="157"/>
      <c r="B165" s="158"/>
      <c r="C165" s="193" t="s">
        <v>360</v>
      </c>
      <c r="D165" s="182"/>
      <c r="E165" s="183">
        <v>1.9925999999999999</v>
      </c>
      <c r="F165" s="160"/>
      <c r="G165" s="160"/>
      <c r="H165" s="160"/>
      <c r="I165" s="160"/>
      <c r="J165" s="160"/>
      <c r="K165" s="160"/>
      <c r="L165" s="160"/>
      <c r="M165" s="160"/>
      <c r="N165" s="159"/>
      <c r="O165" s="159"/>
      <c r="P165" s="159"/>
      <c r="Q165" s="159"/>
      <c r="R165" s="160"/>
      <c r="S165" s="160"/>
      <c r="T165" s="160"/>
      <c r="U165" s="160"/>
      <c r="V165" s="160"/>
      <c r="W165" s="160"/>
      <c r="X165" s="160"/>
      <c r="Y165" s="160"/>
      <c r="Z165" s="150"/>
      <c r="AA165" s="150"/>
      <c r="AB165" s="150"/>
      <c r="AC165" s="150"/>
      <c r="AD165" s="150"/>
      <c r="AE165" s="150"/>
      <c r="AF165" s="150"/>
      <c r="AG165" s="150" t="s">
        <v>171</v>
      </c>
      <c r="AH165" s="150">
        <v>0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3" x14ac:dyDescent="0.2">
      <c r="A166" s="157"/>
      <c r="B166" s="158"/>
      <c r="C166" s="193" t="s">
        <v>361</v>
      </c>
      <c r="D166" s="182"/>
      <c r="E166" s="183">
        <v>29.92</v>
      </c>
      <c r="F166" s="160"/>
      <c r="G166" s="160"/>
      <c r="H166" s="160"/>
      <c r="I166" s="160"/>
      <c r="J166" s="160"/>
      <c r="K166" s="160"/>
      <c r="L166" s="160"/>
      <c r="M166" s="160"/>
      <c r="N166" s="159"/>
      <c r="O166" s="159"/>
      <c r="P166" s="159"/>
      <c r="Q166" s="159"/>
      <c r="R166" s="160"/>
      <c r="S166" s="160"/>
      <c r="T166" s="160"/>
      <c r="U166" s="160"/>
      <c r="V166" s="160"/>
      <c r="W166" s="160"/>
      <c r="X166" s="160"/>
      <c r="Y166" s="160"/>
      <c r="Z166" s="150"/>
      <c r="AA166" s="150"/>
      <c r="AB166" s="150"/>
      <c r="AC166" s="150"/>
      <c r="AD166" s="150"/>
      <c r="AE166" s="150"/>
      <c r="AF166" s="150"/>
      <c r="AG166" s="150" t="s">
        <v>171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3" x14ac:dyDescent="0.2">
      <c r="A167" s="157"/>
      <c r="B167" s="158"/>
      <c r="C167" s="193" t="s">
        <v>365</v>
      </c>
      <c r="D167" s="182"/>
      <c r="E167" s="183">
        <v>2</v>
      </c>
      <c r="F167" s="160"/>
      <c r="G167" s="160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60"/>
      <c r="Z167" s="150"/>
      <c r="AA167" s="150"/>
      <c r="AB167" s="150"/>
      <c r="AC167" s="150"/>
      <c r="AD167" s="150"/>
      <c r="AE167" s="150"/>
      <c r="AF167" s="150"/>
      <c r="AG167" s="150" t="s">
        <v>171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69">
        <v>56</v>
      </c>
      <c r="B168" s="170" t="s">
        <v>366</v>
      </c>
      <c r="C168" s="178" t="s">
        <v>367</v>
      </c>
      <c r="D168" s="171" t="s">
        <v>164</v>
      </c>
      <c r="E168" s="172">
        <v>40.212600000000002</v>
      </c>
      <c r="F168" s="173"/>
      <c r="G168" s="174">
        <f>ROUND(E168*F168,2)</f>
        <v>0</v>
      </c>
      <c r="H168" s="173"/>
      <c r="I168" s="174">
        <f>ROUND(E168*H168,2)</f>
        <v>0</v>
      </c>
      <c r="J168" s="173"/>
      <c r="K168" s="174">
        <f>ROUND(E168*J168,2)</f>
        <v>0</v>
      </c>
      <c r="L168" s="174">
        <v>21</v>
      </c>
      <c r="M168" s="174">
        <f>G168*(1+L168/100)</f>
        <v>0</v>
      </c>
      <c r="N168" s="172">
        <v>8.0000000000000007E-5</v>
      </c>
      <c r="O168" s="172">
        <f>ROUND(E168*N168,2)</f>
        <v>0</v>
      </c>
      <c r="P168" s="172">
        <v>0</v>
      </c>
      <c r="Q168" s="172">
        <f>ROUND(E168*P168,2)</f>
        <v>0</v>
      </c>
      <c r="R168" s="174" t="s">
        <v>358</v>
      </c>
      <c r="S168" s="174" t="s">
        <v>152</v>
      </c>
      <c r="T168" s="175" t="s">
        <v>152</v>
      </c>
      <c r="U168" s="160">
        <v>0.156</v>
      </c>
      <c r="V168" s="160">
        <f>ROUND(E168*U168,2)</f>
        <v>6.27</v>
      </c>
      <c r="W168" s="160"/>
      <c r="X168" s="160" t="s">
        <v>166</v>
      </c>
      <c r="Y168" s="160" t="s">
        <v>155</v>
      </c>
      <c r="Z168" s="150"/>
      <c r="AA168" s="150"/>
      <c r="AB168" s="150"/>
      <c r="AC168" s="150"/>
      <c r="AD168" s="150"/>
      <c r="AE168" s="150"/>
      <c r="AF168" s="150"/>
      <c r="AG168" s="150" t="s">
        <v>167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2" x14ac:dyDescent="0.2">
      <c r="A169" s="157"/>
      <c r="B169" s="158"/>
      <c r="C169" s="193" t="s">
        <v>359</v>
      </c>
      <c r="D169" s="182"/>
      <c r="E169" s="183">
        <v>6.3</v>
      </c>
      <c r="F169" s="160"/>
      <c r="G169" s="160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60"/>
      <c r="Z169" s="150"/>
      <c r="AA169" s="150"/>
      <c r="AB169" s="150"/>
      <c r="AC169" s="150"/>
      <c r="AD169" s="150"/>
      <c r="AE169" s="150"/>
      <c r="AF169" s="150"/>
      <c r="AG169" s="150" t="s">
        <v>171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3" x14ac:dyDescent="0.2">
      <c r="A170" s="157"/>
      <c r="B170" s="158"/>
      <c r="C170" s="193" t="s">
        <v>360</v>
      </c>
      <c r="D170" s="182"/>
      <c r="E170" s="183">
        <v>1.9925999999999999</v>
      </c>
      <c r="F170" s="160"/>
      <c r="G170" s="160"/>
      <c r="H170" s="160"/>
      <c r="I170" s="160"/>
      <c r="J170" s="160"/>
      <c r="K170" s="160"/>
      <c r="L170" s="160"/>
      <c r="M170" s="160"/>
      <c r="N170" s="159"/>
      <c r="O170" s="159"/>
      <c r="P170" s="159"/>
      <c r="Q170" s="159"/>
      <c r="R170" s="160"/>
      <c r="S170" s="160"/>
      <c r="T170" s="160"/>
      <c r="U170" s="160"/>
      <c r="V170" s="160"/>
      <c r="W170" s="160"/>
      <c r="X170" s="160"/>
      <c r="Y170" s="160"/>
      <c r="Z170" s="150"/>
      <c r="AA170" s="150"/>
      <c r="AB170" s="150"/>
      <c r="AC170" s="150"/>
      <c r="AD170" s="150"/>
      <c r="AE170" s="150"/>
      <c r="AF170" s="150"/>
      <c r="AG170" s="150" t="s">
        <v>171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3" x14ac:dyDescent="0.2">
      <c r="A171" s="157"/>
      <c r="B171" s="158"/>
      <c r="C171" s="193" t="s">
        <v>361</v>
      </c>
      <c r="D171" s="182"/>
      <c r="E171" s="183">
        <v>29.92</v>
      </c>
      <c r="F171" s="160"/>
      <c r="G171" s="160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60"/>
      <c r="Z171" s="150"/>
      <c r="AA171" s="150"/>
      <c r="AB171" s="150"/>
      <c r="AC171" s="150"/>
      <c r="AD171" s="150"/>
      <c r="AE171" s="150"/>
      <c r="AF171" s="150"/>
      <c r="AG171" s="150" t="s">
        <v>171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3" x14ac:dyDescent="0.2">
      <c r="A172" s="157"/>
      <c r="B172" s="158"/>
      <c r="C172" s="193" t="s">
        <v>365</v>
      </c>
      <c r="D172" s="182"/>
      <c r="E172" s="183">
        <v>2</v>
      </c>
      <c r="F172" s="160"/>
      <c r="G172" s="160"/>
      <c r="H172" s="160"/>
      <c r="I172" s="160"/>
      <c r="J172" s="160"/>
      <c r="K172" s="160"/>
      <c r="L172" s="160"/>
      <c r="M172" s="160"/>
      <c r="N172" s="159"/>
      <c r="O172" s="159"/>
      <c r="P172" s="159"/>
      <c r="Q172" s="159"/>
      <c r="R172" s="160"/>
      <c r="S172" s="160"/>
      <c r="T172" s="160"/>
      <c r="U172" s="160"/>
      <c r="V172" s="160"/>
      <c r="W172" s="160"/>
      <c r="X172" s="160"/>
      <c r="Y172" s="160"/>
      <c r="Z172" s="150"/>
      <c r="AA172" s="150"/>
      <c r="AB172" s="150"/>
      <c r="AC172" s="150"/>
      <c r="AD172" s="150"/>
      <c r="AE172" s="150"/>
      <c r="AF172" s="150"/>
      <c r="AG172" s="150" t="s">
        <v>171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69">
        <v>57</v>
      </c>
      <c r="B173" s="170" t="s">
        <v>368</v>
      </c>
      <c r="C173" s="178" t="s">
        <v>369</v>
      </c>
      <c r="D173" s="171" t="s">
        <v>164</v>
      </c>
      <c r="E173" s="172">
        <v>12.625</v>
      </c>
      <c r="F173" s="173"/>
      <c r="G173" s="174">
        <f>ROUND(E173*F173,2)</f>
        <v>0</v>
      </c>
      <c r="H173" s="173"/>
      <c r="I173" s="174">
        <f>ROUND(E173*H173,2)</f>
        <v>0</v>
      </c>
      <c r="J173" s="173"/>
      <c r="K173" s="174">
        <f>ROUND(E173*J173,2)</f>
        <v>0</v>
      </c>
      <c r="L173" s="174">
        <v>21</v>
      </c>
      <c r="M173" s="174">
        <f>G173*(1+L173/100)</f>
        <v>0</v>
      </c>
      <c r="N173" s="172">
        <v>3.2000000000000003E-4</v>
      </c>
      <c r="O173" s="172">
        <f>ROUND(E173*N173,2)</f>
        <v>0</v>
      </c>
      <c r="P173" s="172">
        <v>0</v>
      </c>
      <c r="Q173" s="172">
        <f>ROUND(E173*P173,2)</f>
        <v>0</v>
      </c>
      <c r="R173" s="174"/>
      <c r="S173" s="174" t="s">
        <v>193</v>
      </c>
      <c r="T173" s="175" t="s">
        <v>153</v>
      </c>
      <c r="U173" s="160">
        <v>0.17100000000000001</v>
      </c>
      <c r="V173" s="160">
        <f>ROUND(E173*U173,2)</f>
        <v>2.16</v>
      </c>
      <c r="W173" s="160"/>
      <c r="X173" s="160" t="s">
        <v>166</v>
      </c>
      <c r="Y173" s="160" t="s">
        <v>155</v>
      </c>
      <c r="Z173" s="150"/>
      <c r="AA173" s="150"/>
      <c r="AB173" s="150"/>
      <c r="AC173" s="150"/>
      <c r="AD173" s="150"/>
      <c r="AE173" s="150"/>
      <c r="AF173" s="150"/>
      <c r="AG173" s="150" t="s">
        <v>167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2" x14ac:dyDescent="0.2">
      <c r="A174" s="157"/>
      <c r="B174" s="158"/>
      <c r="C174" s="193" t="s">
        <v>370</v>
      </c>
      <c r="D174" s="182"/>
      <c r="E174" s="183">
        <v>12.625</v>
      </c>
      <c r="F174" s="160"/>
      <c r="G174" s="160"/>
      <c r="H174" s="160"/>
      <c r="I174" s="160"/>
      <c r="J174" s="160"/>
      <c r="K174" s="160"/>
      <c r="L174" s="160"/>
      <c r="M174" s="160"/>
      <c r="N174" s="159"/>
      <c r="O174" s="159"/>
      <c r="P174" s="159"/>
      <c r="Q174" s="159"/>
      <c r="R174" s="160"/>
      <c r="S174" s="160"/>
      <c r="T174" s="160"/>
      <c r="U174" s="160"/>
      <c r="V174" s="160"/>
      <c r="W174" s="160"/>
      <c r="X174" s="160"/>
      <c r="Y174" s="160"/>
      <c r="Z174" s="150"/>
      <c r="AA174" s="150"/>
      <c r="AB174" s="150"/>
      <c r="AC174" s="150"/>
      <c r="AD174" s="150"/>
      <c r="AE174" s="150"/>
      <c r="AF174" s="150"/>
      <c r="AG174" s="150" t="s">
        <v>171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x14ac:dyDescent="0.2">
      <c r="A175" s="162" t="s">
        <v>147</v>
      </c>
      <c r="B175" s="163" t="s">
        <v>112</v>
      </c>
      <c r="C175" s="177" t="s">
        <v>113</v>
      </c>
      <c r="D175" s="164"/>
      <c r="E175" s="165"/>
      <c r="F175" s="166"/>
      <c r="G175" s="166">
        <f>SUMIF(AG176:AG241,"&lt;&gt;NOR",G176:G241)</f>
        <v>0</v>
      </c>
      <c r="H175" s="166"/>
      <c r="I175" s="166">
        <f>SUM(I176:I241)</f>
        <v>0</v>
      </c>
      <c r="J175" s="166"/>
      <c r="K175" s="166">
        <f>SUM(K176:K241)</f>
        <v>0</v>
      </c>
      <c r="L175" s="166"/>
      <c r="M175" s="166">
        <f>SUM(M176:M241)</f>
        <v>0</v>
      </c>
      <c r="N175" s="165"/>
      <c r="O175" s="165">
        <f>SUM(O176:O241)</f>
        <v>0</v>
      </c>
      <c r="P175" s="165"/>
      <c r="Q175" s="165">
        <f>SUM(Q176:Q241)</f>
        <v>0</v>
      </c>
      <c r="R175" s="166"/>
      <c r="S175" s="166"/>
      <c r="T175" s="167"/>
      <c r="U175" s="161"/>
      <c r="V175" s="161">
        <f>SUM(V176:V241)</f>
        <v>667.22</v>
      </c>
      <c r="W175" s="161"/>
      <c r="X175" s="161"/>
      <c r="Y175" s="161"/>
      <c r="AG175" t="s">
        <v>148</v>
      </c>
    </row>
    <row r="176" spans="1:60" ht="22.5" outlineLevel="1" x14ac:dyDescent="0.2">
      <c r="A176" s="169">
        <v>58</v>
      </c>
      <c r="B176" s="170" t="s">
        <v>371</v>
      </c>
      <c r="C176" s="178" t="s">
        <v>372</v>
      </c>
      <c r="D176" s="171" t="s">
        <v>180</v>
      </c>
      <c r="E176" s="172">
        <v>35.643560000000001</v>
      </c>
      <c r="F176" s="173"/>
      <c r="G176" s="174">
        <f>ROUND(E176*F176,2)</f>
        <v>0</v>
      </c>
      <c r="H176" s="173"/>
      <c r="I176" s="174">
        <f>ROUND(E176*H176,2)</f>
        <v>0</v>
      </c>
      <c r="J176" s="173"/>
      <c r="K176" s="174">
        <f>ROUND(E176*J176,2)</f>
        <v>0</v>
      </c>
      <c r="L176" s="174">
        <v>21</v>
      </c>
      <c r="M176" s="174">
        <f>G176*(1+L176/100)</f>
        <v>0</v>
      </c>
      <c r="N176" s="172">
        <v>0</v>
      </c>
      <c r="O176" s="172">
        <f>ROUND(E176*N176,2)</f>
        <v>0</v>
      </c>
      <c r="P176" s="172">
        <v>0</v>
      </c>
      <c r="Q176" s="172">
        <f>ROUND(E176*P176,2)</f>
        <v>0</v>
      </c>
      <c r="R176" s="174" t="s">
        <v>204</v>
      </c>
      <c r="S176" s="174" t="s">
        <v>152</v>
      </c>
      <c r="T176" s="175" t="s">
        <v>152</v>
      </c>
      <c r="U176" s="160">
        <v>0.93</v>
      </c>
      <c r="V176" s="160">
        <f>ROUND(E176*U176,2)</f>
        <v>33.15</v>
      </c>
      <c r="W176" s="160"/>
      <c r="X176" s="160" t="s">
        <v>166</v>
      </c>
      <c r="Y176" s="160" t="s">
        <v>155</v>
      </c>
      <c r="Z176" s="150"/>
      <c r="AA176" s="150"/>
      <c r="AB176" s="150"/>
      <c r="AC176" s="150"/>
      <c r="AD176" s="150"/>
      <c r="AE176" s="150"/>
      <c r="AF176" s="150"/>
      <c r="AG176" s="150" t="s">
        <v>167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2" x14ac:dyDescent="0.2">
      <c r="A177" s="157"/>
      <c r="B177" s="158"/>
      <c r="C177" s="193" t="s">
        <v>373</v>
      </c>
      <c r="D177" s="182"/>
      <c r="E177" s="183"/>
      <c r="F177" s="160"/>
      <c r="G177" s="160"/>
      <c r="H177" s="160"/>
      <c r="I177" s="160"/>
      <c r="J177" s="160"/>
      <c r="K177" s="160"/>
      <c r="L177" s="160"/>
      <c r="M177" s="160"/>
      <c r="N177" s="159"/>
      <c r="O177" s="159"/>
      <c r="P177" s="159"/>
      <c r="Q177" s="159"/>
      <c r="R177" s="160"/>
      <c r="S177" s="160"/>
      <c r="T177" s="160"/>
      <c r="U177" s="160"/>
      <c r="V177" s="160"/>
      <c r="W177" s="160"/>
      <c r="X177" s="160"/>
      <c r="Y177" s="160"/>
      <c r="Z177" s="150"/>
      <c r="AA177" s="150"/>
      <c r="AB177" s="150"/>
      <c r="AC177" s="150"/>
      <c r="AD177" s="150"/>
      <c r="AE177" s="150"/>
      <c r="AF177" s="150"/>
      <c r="AG177" s="150" t="s">
        <v>171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3" x14ac:dyDescent="0.2">
      <c r="A178" s="157"/>
      <c r="B178" s="158"/>
      <c r="C178" s="193" t="s">
        <v>374</v>
      </c>
      <c r="D178" s="182"/>
      <c r="E178" s="183"/>
      <c r="F178" s="160"/>
      <c r="G178" s="160"/>
      <c r="H178" s="160"/>
      <c r="I178" s="160"/>
      <c r="J178" s="160"/>
      <c r="K178" s="160"/>
      <c r="L178" s="160"/>
      <c r="M178" s="160"/>
      <c r="N178" s="159"/>
      <c r="O178" s="159"/>
      <c r="P178" s="159"/>
      <c r="Q178" s="159"/>
      <c r="R178" s="160"/>
      <c r="S178" s="160"/>
      <c r="T178" s="160"/>
      <c r="U178" s="160"/>
      <c r="V178" s="160"/>
      <c r="W178" s="160"/>
      <c r="X178" s="160"/>
      <c r="Y178" s="160"/>
      <c r="Z178" s="150"/>
      <c r="AA178" s="150"/>
      <c r="AB178" s="150"/>
      <c r="AC178" s="150"/>
      <c r="AD178" s="150"/>
      <c r="AE178" s="150"/>
      <c r="AF178" s="150"/>
      <c r="AG178" s="150" t="s">
        <v>171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3" x14ac:dyDescent="0.2">
      <c r="A179" s="157"/>
      <c r="B179" s="158"/>
      <c r="C179" s="193" t="s">
        <v>375</v>
      </c>
      <c r="D179" s="182"/>
      <c r="E179" s="183">
        <v>238.60813999999999</v>
      </c>
      <c r="F179" s="160"/>
      <c r="G179" s="160"/>
      <c r="H179" s="160"/>
      <c r="I179" s="160"/>
      <c r="J179" s="160"/>
      <c r="K179" s="160"/>
      <c r="L179" s="160"/>
      <c r="M179" s="160"/>
      <c r="N179" s="159"/>
      <c r="O179" s="159"/>
      <c r="P179" s="159"/>
      <c r="Q179" s="159"/>
      <c r="R179" s="160"/>
      <c r="S179" s="160"/>
      <c r="T179" s="160"/>
      <c r="U179" s="160"/>
      <c r="V179" s="160"/>
      <c r="W179" s="160"/>
      <c r="X179" s="160"/>
      <c r="Y179" s="160"/>
      <c r="Z179" s="150"/>
      <c r="AA179" s="150"/>
      <c r="AB179" s="150"/>
      <c r="AC179" s="150"/>
      <c r="AD179" s="150"/>
      <c r="AE179" s="150"/>
      <c r="AF179" s="150"/>
      <c r="AG179" s="150" t="s">
        <v>171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3" x14ac:dyDescent="0.2">
      <c r="A180" s="157"/>
      <c r="B180" s="158"/>
      <c r="C180" s="195" t="s">
        <v>376</v>
      </c>
      <c r="D180" s="184"/>
      <c r="E180" s="185"/>
      <c r="F180" s="160"/>
      <c r="G180" s="160"/>
      <c r="H180" s="160"/>
      <c r="I180" s="160"/>
      <c r="J180" s="160"/>
      <c r="K180" s="160"/>
      <c r="L180" s="160"/>
      <c r="M180" s="160"/>
      <c r="N180" s="159"/>
      <c r="O180" s="159"/>
      <c r="P180" s="159"/>
      <c r="Q180" s="159"/>
      <c r="R180" s="160"/>
      <c r="S180" s="160"/>
      <c r="T180" s="160"/>
      <c r="U180" s="160"/>
      <c r="V180" s="160"/>
      <c r="W180" s="160"/>
      <c r="X180" s="160"/>
      <c r="Y180" s="160"/>
      <c r="Z180" s="150"/>
      <c r="AA180" s="150"/>
      <c r="AB180" s="150"/>
      <c r="AC180" s="150"/>
      <c r="AD180" s="150"/>
      <c r="AE180" s="150"/>
      <c r="AF180" s="150"/>
      <c r="AG180" s="150" t="s">
        <v>171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3" x14ac:dyDescent="0.2">
      <c r="A181" s="157"/>
      <c r="B181" s="158"/>
      <c r="C181" s="196" t="s">
        <v>377</v>
      </c>
      <c r="D181" s="184"/>
      <c r="E181" s="185">
        <v>3.1922799999999998</v>
      </c>
      <c r="F181" s="160"/>
      <c r="G181" s="160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60"/>
      <c r="Z181" s="150"/>
      <c r="AA181" s="150"/>
      <c r="AB181" s="150"/>
      <c r="AC181" s="150"/>
      <c r="AD181" s="150"/>
      <c r="AE181" s="150"/>
      <c r="AF181" s="150"/>
      <c r="AG181" s="150" t="s">
        <v>171</v>
      </c>
      <c r="AH181" s="150">
        <v>2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3" x14ac:dyDescent="0.2">
      <c r="A182" s="157"/>
      <c r="B182" s="158"/>
      <c r="C182" s="196" t="s">
        <v>378</v>
      </c>
      <c r="D182" s="184"/>
      <c r="E182" s="185">
        <v>49.9268</v>
      </c>
      <c r="F182" s="160"/>
      <c r="G182" s="160"/>
      <c r="H182" s="160"/>
      <c r="I182" s="160"/>
      <c r="J182" s="160"/>
      <c r="K182" s="160"/>
      <c r="L182" s="160"/>
      <c r="M182" s="160"/>
      <c r="N182" s="159"/>
      <c r="O182" s="159"/>
      <c r="P182" s="159"/>
      <c r="Q182" s="159"/>
      <c r="R182" s="160"/>
      <c r="S182" s="160"/>
      <c r="T182" s="160"/>
      <c r="U182" s="160"/>
      <c r="V182" s="160"/>
      <c r="W182" s="160"/>
      <c r="X182" s="160"/>
      <c r="Y182" s="160"/>
      <c r="Z182" s="150"/>
      <c r="AA182" s="150"/>
      <c r="AB182" s="150"/>
      <c r="AC182" s="150"/>
      <c r="AD182" s="150"/>
      <c r="AE182" s="150"/>
      <c r="AF182" s="150"/>
      <c r="AG182" s="150" t="s">
        <v>171</v>
      </c>
      <c r="AH182" s="150">
        <v>2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3" x14ac:dyDescent="0.2">
      <c r="A183" s="157"/>
      <c r="B183" s="158"/>
      <c r="C183" s="196" t="s">
        <v>379</v>
      </c>
      <c r="D183" s="184"/>
      <c r="E183" s="185">
        <v>74.699100000000001</v>
      </c>
      <c r="F183" s="160"/>
      <c r="G183" s="160"/>
      <c r="H183" s="160"/>
      <c r="I183" s="160"/>
      <c r="J183" s="160"/>
      <c r="K183" s="160"/>
      <c r="L183" s="160"/>
      <c r="M183" s="160"/>
      <c r="N183" s="159"/>
      <c r="O183" s="159"/>
      <c r="P183" s="159"/>
      <c r="Q183" s="159"/>
      <c r="R183" s="160"/>
      <c r="S183" s="160"/>
      <c r="T183" s="160"/>
      <c r="U183" s="160"/>
      <c r="V183" s="160"/>
      <c r="W183" s="160"/>
      <c r="X183" s="160"/>
      <c r="Y183" s="160"/>
      <c r="Z183" s="150"/>
      <c r="AA183" s="150"/>
      <c r="AB183" s="150"/>
      <c r="AC183" s="150"/>
      <c r="AD183" s="150"/>
      <c r="AE183" s="150"/>
      <c r="AF183" s="150"/>
      <c r="AG183" s="150" t="s">
        <v>171</v>
      </c>
      <c r="AH183" s="150">
        <v>2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3" x14ac:dyDescent="0.2">
      <c r="A184" s="157"/>
      <c r="B184" s="158"/>
      <c r="C184" s="196" t="s">
        <v>380</v>
      </c>
      <c r="D184" s="184"/>
      <c r="E184" s="185">
        <v>75.1464</v>
      </c>
      <c r="F184" s="160"/>
      <c r="G184" s="160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60"/>
      <c r="Z184" s="150"/>
      <c r="AA184" s="150"/>
      <c r="AB184" s="150"/>
      <c r="AC184" s="150"/>
      <c r="AD184" s="150"/>
      <c r="AE184" s="150"/>
      <c r="AF184" s="150"/>
      <c r="AG184" s="150" t="s">
        <v>171</v>
      </c>
      <c r="AH184" s="150">
        <v>2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3" x14ac:dyDescent="0.2">
      <c r="A185" s="157"/>
      <c r="B185" s="158"/>
      <c r="C185" s="195" t="s">
        <v>381</v>
      </c>
      <c r="D185" s="184"/>
      <c r="E185" s="185"/>
      <c r="F185" s="160"/>
      <c r="G185" s="160"/>
      <c r="H185" s="160"/>
      <c r="I185" s="160"/>
      <c r="J185" s="160"/>
      <c r="K185" s="160"/>
      <c r="L185" s="160"/>
      <c r="M185" s="160"/>
      <c r="N185" s="159"/>
      <c r="O185" s="159"/>
      <c r="P185" s="159"/>
      <c r="Q185" s="159"/>
      <c r="R185" s="160"/>
      <c r="S185" s="160"/>
      <c r="T185" s="160"/>
      <c r="U185" s="160"/>
      <c r="V185" s="160"/>
      <c r="W185" s="160"/>
      <c r="X185" s="160"/>
      <c r="Y185" s="160"/>
      <c r="Z185" s="150"/>
      <c r="AA185" s="150"/>
      <c r="AB185" s="150"/>
      <c r="AC185" s="150"/>
      <c r="AD185" s="150"/>
      <c r="AE185" s="150"/>
      <c r="AF185" s="150"/>
      <c r="AG185" s="150" t="s">
        <v>171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3" x14ac:dyDescent="0.2">
      <c r="A186" s="157"/>
      <c r="B186" s="158"/>
      <c r="C186" s="193" t="s">
        <v>382</v>
      </c>
      <c r="D186" s="182"/>
      <c r="E186" s="183">
        <v>-202.96458000000001</v>
      </c>
      <c r="F186" s="160"/>
      <c r="G186" s="160"/>
      <c r="H186" s="160"/>
      <c r="I186" s="160"/>
      <c r="J186" s="160"/>
      <c r="K186" s="160"/>
      <c r="L186" s="160"/>
      <c r="M186" s="160"/>
      <c r="N186" s="159"/>
      <c r="O186" s="159"/>
      <c r="P186" s="159"/>
      <c r="Q186" s="159"/>
      <c r="R186" s="160"/>
      <c r="S186" s="160"/>
      <c r="T186" s="160"/>
      <c r="U186" s="160"/>
      <c r="V186" s="160"/>
      <c r="W186" s="160"/>
      <c r="X186" s="160"/>
      <c r="Y186" s="160"/>
      <c r="Z186" s="150"/>
      <c r="AA186" s="150"/>
      <c r="AB186" s="150"/>
      <c r="AC186" s="150"/>
      <c r="AD186" s="150"/>
      <c r="AE186" s="150"/>
      <c r="AF186" s="150"/>
      <c r="AG186" s="150" t="s">
        <v>171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69">
        <v>59</v>
      </c>
      <c r="B187" s="170" t="s">
        <v>383</v>
      </c>
      <c r="C187" s="178" t="s">
        <v>384</v>
      </c>
      <c r="D187" s="171" t="s">
        <v>180</v>
      </c>
      <c r="E187" s="172">
        <v>35.643560000000001</v>
      </c>
      <c r="F187" s="173"/>
      <c r="G187" s="174">
        <f>ROUND(E187*F187,2)</f>
        <v>0</v>
      </c>
      <c r="H187" s="173"/>
      <c r="I187" s="174">
        <f>ROUND(E187*H187,2)</f>
        <v>0</v>
      </c>
      <c r="J187" s="173"/>
      <c r="K187" s="174">
        <f>ROUND(E187*J187,2)</f>
        <v>0</v>
      </c>
      <c r="L187" s="174">
        <v>21</v>
      </c>
      <c r="M187" s="174">
        <f>G187*(1+L187/100)</f>
        <v>0</v>
      </c>
      <c r="N187" s="172">
        <v>0</v>
      </c>
      <c r="O187" s="172">
        <f>ROUND(E187*N187,2)</f>
        <v>0</v>
      </c>
      <c r="P187" s="172">
        <v>0</v>
      </c>
      <c r="Q187" s="172">
        <f>ROUND(E187*P187,2)</f>
        <v>0</v>
      </c>
      <c r="R187" s="174" t="s">
        <v>204</v>
      </c>
      <c r="S187" s="174" t="s">
        <v>152</v>
      </c>
      <c r="T187" s="175" t="s">
        <v>152</v>
      </c>
      <c r="U187" s="160">
        <v>0.65</v>
      </c>
      <c r="V187" s="160">
        <f>ROUND(E187*U187,2)</f>
        <v>23.17</v>
      </c>
      <c r="W187" s="160"/>
      <c r="X187" s="160" t="s">
        <v>166</v>
      </c>
      <c r="Y187" s="160" t="s">
        <v>155</v>
      </c>
      <c r="Z187" s="150"/>
      <c r="AA187" s="150"/>
      <c r="AB187" s="150"/>
      <c r="AC187" s="150"/>
      <c r="AD187" s="150"/>
      <c r="AE187" s="150"/>
      <c r="AF187" s="150"/>
      <c r="AG187" s="150" t="s">
        <v>167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2" x14ac:dyDescent="0.2">
      <c r="A188" s="157"/>
      <c r="B188" s="158"/>
      <c r="C188" s="193" t="s">
        <v>373</v>
      </c>
      <c r="D188" s="182"/>
      <c r="E188" s="183"/>
      <c r="F188" s="160"/>
      <c r="G188" s="160"/>
      <c r="H188" s="160"/>
      <c r="I188" s="160"/>
      <c r="J188" s="160"/>
      <c r="K188" s="160"/>
      <c r="L188" s="160"/>
      <c r="M188" s="160"/>
      <c r="N188" s="159"/>
      <c r="O188" s="159"/>
      <c r="P188" s="159"/>
      <c r="Q188" s="159"/>
      <c r="R188" s="160"/>
      <c r="S188" s="160"/>
      <c r="T188" s="160"/>
      <c r="U188" s="160"/>
      <c r="V188" s="160"/>
      <c r="W188" s="160"/>
      <c r="X188" s="160"/>
      <c r="Y188" s="160"/>
      <c r="Z188" s="150"/>
      <c r="AA188" s="150"/>
      <c r="AB188" s="150"/>
      <c r="AC188" s="150"/>
      <c r="AD188" s="150"/>
      <c r="AE188" s="150"/>
      <c r="AF188" s="150"/>
      <c r="AG188" s="150" t="s">
        <v>171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3" x14ac:dyDescent="0.2">
      <c r="A189" s="157"/>
      <c r="B189" s="158"/>
      <c r="C189" s="193" t="s">
        <v>374</v>
      </c>
      <c r="D189" s="182"/>
      <c r="E189" s="183"/>
      <c r="F189" s="160"/>
      <c r="G189" s="160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50"/>
      <c r="AA189" s="150"/>
      <c r="AB189" s="150"/>
      <c r="AC189" s="150"/>
      <c r="AD189" s="150"/>
      <c r="AE189" s="150"/>
      <c r="AF189" s="150"/>
      <c r="AG189" s="150" t="s">
        <v>171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3" x14ac:dyDescent="0.2">
      <c r="A190" s="157"/>
      <c r="B190" s="158"/>
      <c r="C190" s="193" t="s">
        <v>375</v>
      </c>
      <c r="D190" s="182"/>
      <c r="E190" s="183">
        <v>238.60813999999999</v>
      </c>
      <c r="F190" s="160"/>
      <c r="G190" s="160"/>
      <c r="H190" s="160"/>
      <c r="I190" s="160"/>
      <c r="J190" s="160"/>
      <c r="K190" s="160"/>
      <c r="L190" s="160"/>
      <c r="M190" s="160"/>
      <c r="N190" s="159"/>
      <c r="O190" s="159"/>
      <c r="P190" s="159"/>
      <c r="Q190" s="159"/>
      <c r="R190" s="160"/>
      <c r="S190" s="160"/>
      <c r="T190" s="160"/>
      <c r="U190" s="160"/>
      <c r="V190" s="160"/>
      <c r="W190" s="160"/>
      <c r="X190" s="160"/>
      <c r="Y190" s="160"/>
      <c r="Z190" s="150"/>
      <c r="AA190" s="150"/>
      <c r="AB190" s="150"/>
      <c r="AC190" s="150"/>
      <c r="AD190" s="150"/>
      <c r="AE190" s="150"/>
      <c r="AF190" s="150"/>
      <c r="AG190" s="150" t="s">
        <v>171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3" x14ac:dyDescent="0.2">
      <c r="A191" s="157"/>
      <c r="B191" s="158"/>
      <c r="C191" s="193" t="s">
        <v>382</v>
      </c>
      <c r="D191" s="182"/>
      <c r="E191" s="183">
        <v>-202.96458000000001</v>
      </c>
      <c r="F191" s="160"/>
      <c r="G191" s="160"/>
      <c r="H191" s="160"/>
      <c r="I191" s="160"/>
      <c r="J191" s="160"/>
      <c r="K191" s="160"/>
      <c r="L191" s="160"/>
      <c r="M191" s="160"/>
      <c r="N191" s="159"/>
      <c r="O191" s="159"/>
      <c r="P191" s="159"/>
      <c r="Q191" s="159"/>
      <c r="R191" s="160"/>
      <c r="S191" s="160"/>
      <c r="T191" s="160"/>
      <c r="U191" s="160"/>
      <c r="V191" s="160"/>
      <c r="W191" s="160"/>
      <c r="X191" s="160"/>
      <c r="Y191" s="160"/>
      <c r="Z191" s="150"/>
      <c r="AA191" s="150"/>
      <c r="AB191" s="150"/>
      <c r="AC191" s="150"/>
      <c r="AD191" s="150"/>
      <c r="AE191" s="150"/>
      <c r="AF191" s="150"/>
      <c r="AG191" s="150" t="s">
        <v>171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">
      <c r="A192" s="169">
        <v>60</v>
      </c>
      <c r="B192" s="170" t="s">
        <v>385</v>
      </c>
      <c r="C192" s="178" t="s">
        <v>386</v>
      </c>
      <c r="D192" s="171" t="s">
        <v>180</v>
      </c>
      <c r="E192" s="172">
        <v>202.96458000000001</v>
      </c>
      <c r="F192" s="173"/>
      <c r="G192" s="174">
        <f>ROUND(E192*F192,2)</f>
        <v>0</v>
      </c>
      <c r="H192" s="173"/>
      <c r="I192" s="174">
        <f>ROUND(E192*H192,2)</f>
        <v>0</v>
      </c>
      <c r="J192" s="173"/>
      <c r="K192" s="174">
        <f>ROUND(E192*J192,2)</f>
        <v>0</v>
      </c>
      <c r="L192" s="174">
        <v>21</v>
      </c>
      <c r="M192" s="174">
        <f>G192*(1+L192/100)</f>
        <v>0</v>
      </c>
      <c r="N192" s="172">
        <v>0</v>
      </c>
      <c r="O192" s="172">
        <f>ROUND(E192*N192,2)</f>
        <v>0</v>
      </c>
      <c r="P192" s="172">
        <v>0</v>
      </c>
      <c r="Q192" s="172">
        <f>ROUND(E192*P192,2)</f>
        <v>0</v>
      </c>
      <c r="R192" s="174" t="s">
        <v>204</v>
      </c>
      <c r="S192" s="174" t="s">
        <v>152</v>
      </c>
      <c r="T192" s="175" t="s">
        <v>152</v>
      </c>
      <c r="U192" s="160">
        <v>0.55000000000000004</v>
      </c>
      <c r="V192" s="160">
        <f>ROUND(E192*U192,2)</f>
        <v>111.63</v>
      </c>
      <c r="W192" s="160"/>
      <c r="X192" s="160" t="s">
        <v>166</v>
      </c>
      <c r="Y192" s="160" t="s">
        <v>155</v>
      </c>
      <c r="Z192" s="150"/>
      <c r="AA192" s="150"/>
      <c r="AB192" s="150"/>
      <c r="AC192" s="150"/>
      <c r="AD192" s="150"/>
      <c r="AE192" s="150"/>
      <c r="AF192" s="150"/>
      <c r="AG192" s="150" t="s">
        <v>167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2" x14ac:dyDescent="0.2">
      <c r="A193" s="157"/>
      <c r="B193" s="158"/>
      <c r="C193" s="193" t="s">
        <v>387</v>
      </c>
      <c r="D193" s="182"/>
      <c r="E193" s="183">
        <v>49.9268</v>
      </c>
      <c r="F193" s="160"/>
      <c r="G193" s="160"/>
      <c r="H193" s="160"/>
      <c r="I193" s="160"/>
      <c r="J193" s="160"/>
      <c r="K193" s="160"/>
      <c r="L193" s="160"/>
      <c r="M193" s="160"/>
      <c r="N193" s="159"/>
      <c r="O193" s="159"/>
      <c r="P193" s="159"/>
      <c r="Q193" s="159"/>
      <c r="R193" s="160"/>
      <c r="S193" s="160"/>
      <c r="T193" s="160"/>
      <c r="U193" s="160"/>
      <c r="V193" s="160"/>
      <c r="W193" s="160"/>
      <c r="X193" s="160"/>
      <c r="Y193" s="160"/>
      <c r="Z193" s="150"/>
      <c r="AA193" s="150"/>
      <c r="AB193" s="150"/>
      <c r="AC193" s="150"/>
      <c r="AD193" s="150"/>
      <c r="AE193" s="150"/>
      <c r="AF193" s="150"/>
      <c r="AG193" s="150" t="s">
        <v>171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3" x14ac:dyDescent="0.2">
      <c r="A194" s="157"/>
      <c r="B194" s="158"/>
      <c r="C194" s="193" t="s">
        <v>388</v>
      </c>
      <c r="D194" s="182"/>
      <c r="E194" s="183">
        <v>74.699100000000001</v>
      </c>
      <c r="F194" s="160"/>
      <c r="G194" s="160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60"/>
      <c r="Z194" s="150"/>
      <c r="AA194" s="150"/>
      <c r="AB194" s="150"/>
      <c r="AC194" s="150"/>
      <c r="AD194" s="150"/>
      <c r="AE194" s="150"/>
      <c r="AF194" s="150"/>
      <c r="AG194" s="150" t="s">
        <v>171</v>
      </c>
      <c r="AH194" s="150">
        <v>0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3" x14ac:dyDescent="0.2">
      <c r="A195" s="157"/>
      <c r="B195" s="158"/>
      <c r="C195" s="193" t="s">
        <v>389</v>
      </c>
      <c r="D195" s="182"/>
      <c r="E195" s="183">
        <v>75.1464</v>
      </c>
      <c r="F195" s="160"/>
      <c r="G195" s="160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50"/>
      <c r="AA195" s="150"/>
      <c r="AB195" s="150"/>
      <c r="AC195" s="150"/>
      <c r="AD195" s="150"/>
      <c r="AE195" s="150"/>
      <c r="AF195" s="150"/>
      <c r="AG195" s="150" t="s">
        <v>171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3" x14ac:dyDescent="0.2">
      <c r="A196" s="157"/>
      <c r="B196" s="158"/>
      <c r="C196" s="193" t="s">
        <v>390</v>
      </c>
      <c r="D196" s="182"/>
      <c r="E196" s="183">
        <v>3.1922799999999998</v>
      </c>
      <c r="F196" s="160"/>
      <c r="G196" s="1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50"/>
      <c r="AA196" s="150"/>
      <c r="AB196" s="150"/>
      <c r="AC196" s="150"/>
      <c r="AD196" s="150"/>
      <c r="AE196" s="150"/>
      <c r="AF196" s="150"/>
      <c r="AG196" s="150" t="s">
        <v>171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ht="22.5" outlineLevel="1" x14ac:dyDescent="0.2">
      <c r="A197" s="186">
        <v>61</v>
      </c>
      <c r="B197" s="187" t="s">
        <v>391</v>
      </c>
      <c r="C197" s="194" t="s">
        <v>392</v>
      </c>
      <c r="D197" s="188" t="s">
        <v>240</v>
      </c>
      <c r="E197" s="189">
        <v>1</v>
      </c>
      <c r="F197" s="190"/>
      <c r="G197" s="191">
        <f>ROUND(E197*F197,2)</f>
        <v>0</v>
      </c>
      <c r="H197" s="190"/>
      <c r="I197" s="191">
        <f>ROUND(E197*H197,2)</f>
        <v>0</v>
      </c>
      <c r="J197" s="190"/>
      <c r="K197" s="191">
        <f>ROUND(E197*J197,2)</f>
        <v>0</v>
      </c>
      <c r="L197" s="191">
        <v>21</v>
      </c>
      <c r="M197" s="191">
        <f>G197*(1+L197/100)</f>
        <v>0</v>
      </c>
      <c r="N197" s="189">
        <v>0</v>
      </c>
      <c r="O197" s="189">
        <f>ROUND(E197*N197,2)</f>
        <v>0</v>
      </c>
      <c r="P197" s="189">
        <v>0</v>
      </c>
      <c r="Q197" s="189">
        <f>ROUND(E197*P197,2)</f>
        <v>0</v>
      </c>
      <c r="R197" s="191" t="s">
        <v>204</v>
      </c>
      <c r="S197" s="191" t="s">
        <v>152</v>
      </c>
      <c r="T197" s="192" t="s">
        <v>152</v>
      </c>
      <c r="U197" s="160">
        <v>8.84</v>
      </c>
      <c r="V197" s="160">
        <f>ROUND(E197*U197,2)</f>
        <v>8.84</v>
      </c>
      <c r="W197" s="160"/>
      <c r="X197" s="160" t="s">
        <v>166</v>
      </c>
      <c r="Y197" s="160" t="s">
        <v>155</v>
      </c>
      <c r="Z197" s="150"/>
      <c r="AA197" s="150"/>
      <c r="AB197" s="150"/>
      <c r="AC197" s="150"/>
      <c r="AD197" s="150"/>
      <c r="AE197" s="150"/>
      <c r="AF197" s="150"/>
      <c r="AG197" s="150" t="s">
        <v>167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ht="22.5" outlineLevel="1" x14ac:dyDescent="0.2">
      <c r="A198" s="186">
        <v>62</v>
      </c>
      <c r="B198" s="187" t="s">
        <v>393</v>
      </c>
      <c r="C198" s="194" t="s">
        <v>394</v>
      </c>
      <c r="D198" s="188" t="s">
        <v>395</v>
      </c>
      <c r="E198" s="189">
        <v>1</v>
      </c>
      <c r="F198" s="190"/>
      <c r="G198" s="191">
        <f>ROUND(E198*F198,2)</f>
        <v>0</v>
      </c>
      <c r="H198" s="190"/>
      <c r="I198" s="191">
        <f>ROUND(E198*H198,2)</f>
        <v>0</v>
      </c>
      <c r="J198" s="190"/>
      <c r="K198" s="191">
        <f>ROUND(E198*J198,2)</f>
        <v>0</v>
      </c>
      <c r="L198" s="191">
        <v>21</v>
      </c>
      <c r="M198" s="191">
        <f>G198*(1+L198/100)</f>
        <v>0</v>
      </c>
      <c r="N198" s="189">
        <v>0</v>
      </c>
      <c r="O198" s="189">
        <f>ROUND(E198*N198,2)</f>
        <v>0</v>
      </c>
      <c r="P198" s="189">
        <v>0</v>
      </c>
      <c r="Q198" s="189">
        <f>ROUND(E198*P198,2)</f>
        <v>0</v>
      </c>
      <c r="R198" s="191" t="s">
        <v>204</v>
      </c>
      <c r="S198" s="191" t="s">
        <v>152</v>
      </c>
      <c r="T198" s="192" t="s">
        <v>152</v>
      </c>
      <c r="U198" s="160">
        <v>0.53500000000000003</v>
      </c>
      <c r="V198" s="160">
        <f>ROUND(E198*U198,2)</f>
        <v>0.54</v>
      </c>
      <c r="W198" s="160"/>
      <c r="X198" s="160" t="s">
        <v>166</v>
      </c>
      <c r="Y198" s="160" t="s">
        <v>155</v>
      </c>
      <c r="Z198" s="150"/>
      <c r="AA198" s="150"/>
      <c r="AB198" s="150"/>
      <c r="AC198" s="150"/>
      <c r="AD198" s="150"/>
      <c r="AE198" s="150"/>
      <c r="AF198" s="150"/>
      <c r="AG198" s="150" t="s">
        <v>167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69">
        <v>63</v>
      </c>
      <c r="B199" s="170" t="s">
        <v>396</v>
      </c>
      <c r="C199" s="178" t="s">
        <v>397</v>
      </c>
      <c r="D199" s="171" t="s">
        <v>398</v>
      </c>
      <c r="E199" s="172">
        <v>135</v>
      </c>
      <c r="F199" s="173"/>
      <c r="G199" s="174">
        <f>ROUND(E199*F199,2)</f>
        <v>0</v>
      </c>
      <c r="H199" s="173"/>
      <c r="I199" s="174">
        <f>ROUND(E199*H199,2)</f>
        <v>0</v>
      </c>
      <c r="J199" s="173"/>
      <c r="K199" s="174">
        <f>ROUND(E199*J199,2)</f>
        <v>0</v>
      </c>
      <c r="L199" s="174">
        <v>21</v>
      </c>
      <c r="M199" s="174">
        <f>G199*(1+L199/100)</f>
        <v>0</v>
      </c>
      <c r="N199" s="172">
        <v>0</v>
      </c>
      <c r="O199" s="172">
        <f>ROUND(E199*N199,2)</f>
        <v>0</v>
      </c>
      <c r="P199" s="172">
        <v>0</v>
      </c>
      <c r="Q199" s="172">
        <f>ROUND(E199*P199,2)</f>
        <v>0</v>
      </c>
      <c r="R199" s="174" t="s">
        <v>204</v>
      </c>
      <c r="S199" s="174" t="s">
        <v>152</v>
      </c>
      <c r="T199" s="175" t="s">
        <v>152</v>
      </c>
      <c r="U199" s="160">
        <v>0</v>
      </c>
      <c r="V199" s="160">
        <f>ROUND(E199*U199,2)</f>
        <v>0</v>
      </c>
      <c r="W199" s="160"/>
      <c r="X199" s="160" t="s">
        <v>166</v>
      </c>
      <c r="Y199" s="160" t="s">
        <v>155</v>
      </c>
      <c r="Z199" s="150"/>
      <c r="AA199" s="150"/>
      <c r="AB199" s="150"/>
      <c r="AC199" s="150"/>
      <c r="AD199" s="150"/>
      <c r="AE199" s="150"/>
      <c r="AF199" s="150"/>
      <c r="AG199" s="150" t="s">
        <v>167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2" x14ac:dyDescent="0.2">
      <c r="A200" s="157"/>
      <c r="B200" s="158"/>
      <c r="C200" s="193" t="s">
        <v>399</v>
      </c>
      <c r="D200" s="182"/>
      <c r="E200" s="183">
        <v>135</v>
      </c>
      <c r="F200" s="160"/>
      <c r="G200" s="160"/>
      <c r="H200" s="160"/>
      <c r="I200" s="160"/>
      <c r="J200" s="160"/>
      <c r="K200" s="160"/>
      <c r="L200" s="160"/>
      <c r="M200" s="160"/>
      <c r="N200" s="159"/>
      <c r="O200" s="159"/>
      <c r="P200" s="159"/>
      <c r="Q200" s="159"/>
      <c r="R200" s="160"/>
      <c r="S200" s="160"/>
      <c r="T200" s="160"/>
      <c r="U200" s="160"/>
      <c r="V200" s="160"/>
      <c r="W200" s="160"/>
      <c r="X200" s="160"/>
      <c r="Y200" s="160"/>
      <c r="Z200" s="150"/>
      <c r="AA200" s="150"/>
      <c r="AB200" s="150"/>
      <c r="AC200" s="150"/>
      <c r="AD200" s="150"/>
      <c r="AE200" s="150"/>
      <c r="AF200" s="150"/>
      <c r="AG200" s="150" t="s">
        <v>171</v>
      </c>
      <c r="AH200" s="150">
        <v>0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86">
        <v>64</v>
      </c>
      <c r="B201" s="187" t="s">
        <v>400</v>
      </c>
      <c r="C201" s="194" t="s">
        <v>401</v>
      </c>
      <c r="D201" s="188" t="s">
        <v>398</v>
      </c>
      <c r="E201" s="189">
        <v>9</v>
      </c>
      <c r="F201" s="190"/>
      <c r="G201" s="191">
        <f>ROUND(E201*F201,2)</f>
        <v>0</v>
      </c>
      <c r="H201" s="190"/>
      <c r="I201" s="191">
        <f>ROUND(E201*H201,2)</f>
        <v>0</v>
      </c>
      <c r="J201" s="190"/>
      <c r="K201" s="191">
        <f>ROUND(E201*J201,2)</f>
        <v>0</v>
      </c>
      <c r="L201" s="191">
        <v>21</v>
      </c>
      <c r="M201" s="191">
        <f>G201*(1+L201/100)</f>
        <v>0</v>
      </c>
      <c r="N201" s="189">
        <v>0</v>
      </c>
      <c r="O201" s="189">
        <f>ROUND(E201*N201,2)</f>
        <v>0</v>
      </c>
      <c r="P201" s="189">
        <v>0</v>
      </c>
      <c r="Q201" s="189">
        <f>ROUND(E201*P201,2)</f>
        <v>0</v>
      </c>
      <c r="R201" s="191" t="s">
        <v>204</v>
      </c>
      <c r="S201" s="191" t="s">
        <v>152</v>
      </c>
      <c r="T201" s="192" t="s">
        <v>152</v>
      </c>
      <c r="U201" s="160">
        <v>0</v>
      </c>
      <c r="V201" s="160">
        <f>ROUND(E201*U201,2)</f>
        <v>0</v>
      </c>
      <c r="W201" s="160"/>
      <c r="X201" s="160" t="s">
        <v>166</v>
      </c>
      <c r="Y201" s="160" t="s">
        <v>155</v>
      </c>
      <c r="Z201" s="150"/>
      <c r="AA201" s="150"/>
      <c r="AB201" s="150"/>
      <c r="AC201" s="150"/>
      <c r="AD201" s="150"/>
      <c r="AE201" s="150"/>
      <c r="AF201" s="150"/>
      <c r="AG201" s="150" t="s">
        <v>167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86">
        <v>65</v>
      </c>
      <c r="B202" s="187" t="s">
        <v>402</v>
      </c>
      <c r="C202" s="194" t="s">
        <v>403</v>
      </c>
      <c r="D202" s="188" t="s">
        <v>398</v>
      </c>
      <c r="E202" s="189">
        <v>9</v>
      </c>
      <c r="F202" s="190"/>
      <c r="G202" s="191">
        <f>ROUND(E202*F202,2)</f>
        <v>0</v>
      </c>
      <c r="H202" s="190"/>
      <c r="I202" s="191">
        <f>ROUND(E202*H202,2)</f>
        <v>0</v>
      </c>
      <c r="J202" s="190"/>
      <c r="K202" s="191">
        <f>ROUND(E202*J202,2)</f>
        <v>0</v>
      </c>
      <c r="L202" s="191">
        <v>21</v>
      </c>
      <c r="M202" s="191">
        <f>G202*(1+L202/100)</f>
        <v>0</v>
      </c>
      <c r="N202" s="189">
        <v>0</v>
      </c>
      <c r="O202" s="189">
        <f>ROUND(E202*N202,2)</f>
        <v>0</v>
      </c>
      <c r="P202" s="189">
        <v>0</v>
      </c>
      <c r="Q202" s="189">
        <f>ROUND(E202*P202,2)</f>
        <v>0</v>
      </c>
      <c r="R202" s="191" t="s">
        <v>204</v>
      </c>
      <c r="S202" s="191" t="s">
        <v>152</v>
      </c>
      <c r="T202" s="192" t="s">
        <v>152</v>
      </c>
      <c r="U202" s="160">
        <v>0</v>
      </c>
      <c r="V202" s="160">
        <f>ROUND(E202*U202,2)</f>
        <v>0</v>
      </c>
      <c r="W202" s="160"/>
      <c r="X202" s="160" t="s">
        <v>166</v>
      </c>
      <c r="Y202" s="160" t="s">
        <v>155</v>
      </c>
      <c r="Z202" s="150"/>
      <c r="AA202" s="150"/>
      <c r="AB202" s="150"/>
      <c r="AC202" s="150"/>
      <c r="AD202" s="150"/>
      <c r="AE202" s="150"/>
      <c r="AF202" s="150"/>
      <c r="AG202" s="150" t="s">
        <v>167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ht="22.5" outlineLevel="1" x14ac:dyDescent="0.2">
      <c r="A203" s="169">
        <v>66</v>
      </c>
      <c r="B203" s="170" t="s">
        <v>404</v>
      </c>
      <c r="C203" s="178" t="s">
        <v>405</v>
      </c>
      <c r="D203" s="171" t="s">
        <v>180</v>
      </c>
      <c r="E203" s="172">
        <v>1373.8327400000001</v>
      </c>
      <c r="F203" s="173"/>
      <c r="G203" s="174">
        <f>ROUND(E203*F203,2)</f>
        <v>0</v>
      </c>
      <c r="H203" s="173"/>
      <c r="I203" s="174">
        <f>ROUND(E203*H203,2)</f>
        <v>0</v>
      </c>
      <c r="J203" s="173"/>
      <c r="K203" s="174">
        <f>ROUND(E203*J203,2)</f>
        <v>0</v>
      </c>
      <c r="L203" s="174">
        <v>21</v>
      </c>
      <c r="M203" s="174">
        <f>G203*(1+L203/100)</f>
        <v>0</v>
      </c>
      <c r="N203" s="172">
        <v>0</v>
      </c>
      <c r="O203" s="172">
        <f>ROUND(E203*N203,2)</f>
        <v>0</v>
      </c>
      <c r="P203" s="172">
        <v>0</v>
      </c>
      <c r="Q203" s="172">
        <f>ROUND(E203*P203,2)</f>
        <v>0</v>
      </c>
      <c r="R203" s="174" t="s">
        <v>204</v>
      </c>
      <c r="S203" s="174" t="s">
        <v>152</v>
      </c>
      <c r="T203" s="175" t="s">
        <v>152</v>
      </c>
      <c r="U203" s="160">
        <v>0.11</v>
      </c>
      <c r="V203" s="160">
        <f>ROUND(E203*U203,2)</f>
        <v>151.12</v>
      </c>
      <c r="W203" s="160"/>
      <c r="X203" s="160" t="s">
        <v>166</v>
      </c>
      <c r="Y203" s="160" t="s">
        <v>155</v>
      </c>
      <c r="Z203" s="150"/>
      <c r="AA203" s="150"/>
      <c r="AB203" s="150"/>
      <c r="AC203" s="150"/>
      <c r="AD203" s="150"/>
      <c r="AE203" s="150"/>
      <c r="AF203" s="150"/>
      <c r="AG203" s="150" t="s">
        <v>167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2" x14ac:dyDescent="0.2">
      <c r="A204" s="157"/>
      <c r="B204" s="158"/>
      <c r="C204" s="195" t="s">
        <v>376</v>
      </c>
      <c r="D204" s="184"/>
      <c r="E204" s="185"/>
      <c r="F204" s="160"/>
      <c r="G204" s="160"/>
      <c r="H204" s="160"/>
      <c r="I204" s="160"/>
      <c r="J204" s="160"/>
      <c r="K204" s="160"/>
      <c r="L204" s="160"/>
      <c r="M204" s="160"/>
      <c r="N204" s="159"/>
      <c r="O204" s="159"/>
      <c r="P204" s="159"/>
      <c r="Q204" s="159"/>
      <c r="R204" s="160"/>
      <c r="S204" s="160"/>
      <c r="T204" s="160"/>
      <c r="U204" s="160"/>
      <c r="V204" s="160"/>
      <c r="W204" s="160"/>
      <c r="X204" s="160"/>
      <c r="Y204" s="160"/>
      <c r="Z204" s="150"/>
      <c r="AA204" s="150"/>
      <c r="AB204" s="150"/>
      <c r="AC204" s="150"/>
      <c r="AD204" s="150"/>
      <c r="AE204" s="150"/>
      <c r="AF204" s="150"/>
      <c r="AG204" s="150" t="s">
        <v>171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3" x14ac:dyDescent="0.2">
      <c r="A205" s="157"/>
      <c r="B205" s="158"/>
      <c r="C205" s="196" t="s">
        <v>406</v>
      </c>
      <c r="D205" s="184"/>
      <c r="E205" s="185">
        <v>238.60813999999999</v>
      </c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50"/>
      <c r="AA205" s="150"/>
      <c r="AB205" s="150"/>
      <c r="AC205" s="150"/>
      <c r="AD205" s="150"/>
      <c r="AE205" s="150"/>
      <c r="AF205" s="150"/>
      <c r="AG205" s="150" t="s">
        <v>171</v>
      </c>
      <c r="AH205" s="150">
        <v>2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3" x14ac:dyDescent="0.2">
      <c r="A206" s="157"/>
      <c r="B206" s="158"/>
      <c r="C206" s="196" t="s">
        <v>407</v>
      </c>
      <c r="D206" s="184"/>
      <c r="E206" s="185">
        <v>-202.96458000000001</v>
      </c>
      <c r="F206" s="160"/>
      <c r="G206" s="160"/>
      <c r="H206" s="160"/>
      <c r="I206" s="160"/>
      <c r="J206" s="160"/>
      <c r="K206" s="160"/>
      <c r="L206" s="160"/>
      <c r="M206" s="160"/>
      <c r="N206" s="159"/>
      <c r="O206" s="159"/>
      <c r="P206" s="159"/>
      <c r="Q206" s="159"/>
      <c r="R206" s="160"/>
      <c r="S206" s="160"/>
      <c r="T206" s="160"/>
      <c r="U206" s="160"/>
      <c r="V206" s="160"/>
      <c r="W206" s="160"/>
      <c r="X206" s="160"/>
      <c r="Y206" s="160"/>
      <c r="Z206" s="150"/>
      <c r="AA206" s="150"/>
      <c r="AB206" s="150"/>
      <c r="AC206" s="150"/>
      <c r="AD206" s="150"/>
      <c r="AE206" s="150"/>
      <c r="AF206" s="150"/>
      <c r="AG206" s="150" t="s">
        <v>171</v>
      </c>
      <c r="AH206" s="150">
        <v>2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3" x14ac:dyDescent="0.2">
      <c r="A207" s="157"/>
      <c r="B207" s="158"/>
      <c r="C207" s="195" t="s">
        <v>381</v>
      </c>
      <c r="D207" s="184"/>
      <c r="E207" s="185"/>
      <c r="F207" s="160"/>
      <c r="G207" s="160"/>
      <c r="H207" s="160"/>
      <c r="I207" s="160"/>
      <c r="J207" s="160"/>
      <c r="K207" s="160"/>
      <c r="L207" s="160"/>
      <c r="M207" s="160"/>
      <c r="N207" s="159"/>
      <c r="O207" s="159"/>
      <c r="P207" s="159"/>
      <c r="Q207" s="159"/>
      <c r="R207" s="160"/>
      <c r="S207" s="160"/>
      <c r="T207" s="160"/>
      <c r="U207" s="160"/>
      <c r="V207" s="160"/>
      <c r="W207" s="160"/>
      <c r="X207" s="160"/>
      <c r="Y207" s="160"/>
      <c r="Z207" s="150"/>
      <c r="AA207" s="150"/>
      <c r="AB207" s="150"/>
      <c r="AC207" s="150"/>
      <c r="AD207" s="150"/>
      <c r="AE207" s="150"/>
      <c r="AF207" s="150"/>
      <c r="AG207" s="150" t="s">
        <v>171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3" x14ac:dyDescent="0.2">
      <c r="A208" s="157"/>
      <c r="B208" s="158"/>
      <c r="C208" s="193" t="s">
        <v>408</v>
      </c>
      <c r="D208" s="182"/>
      <c r="E208" s="183">
        <v>359.00984</v>
      </c>
      <c r="F208" s="160"/>
      <c r="G208" s="160"/>
      <c r="H208" s="160"/>
      <c r="I208" s="160"/>
      <c r="J208" s="160"/>
      <c r="K208" s="160"/>
      <c r="L208" s="160"/>
      <c r="M208" s="160"/>
      <c r="N208" s="159"/>
      <c r="O208" s="159"/>
      <c r="P208" s="159"/>
      <c r="Q208" s="159"/>
      <c r="R208" s="160"/>
      <c r="S208" s="160"/>
      <c r="T208" s="160"/>
      <c r="U208" s="160"/>
      <c r="V208" s="160"/>
      <c r="W208" s="160"/>
      <c r="X208" s="160"/>
      <c r="Y208" s="160"/>
      <c r="Z208" s="150"/>
      <c r="AA208" s="150"/>
      <c r="AB208" s="150"/>
      <c r="AC208" s="150"/>
      <c r="AD208" s="150"/>
      <c r="AE208" s="150"/>
      <c r="AF208" s="150"/>
      <c r="AG208" s="150" t="s">
        <v>171</v>
      </c>
      <c r="AH208" s="150">
        <v>0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3" x14ac:dyDescent="0.2">
      <c r="A209" s="157"/>
      <c r="B209" s="158"/>
      <c r="C209" s="193" t="s">
        <v>409</v>
      </c>
      <c r="D209" s="182"/>
      <c r="E209" s="183">
        <v>1014.8229</v>
      </c>
      <c r="F209" s="160"/>
      <c r="G209" s="160"/>
      <c r="H209" s="160"/>
      <c r="I209" s="160"/>
      <c r="J209" s="160"/>
      <c r="K209" s="160"/>
      <c r="L209" s="160"/>
      <c r="M209" s="160"/>
      <c r="N209" s="159"/>
      <c r="O209" s="159"/>
      <c r="P209" s="159"/>
      <c r="Q209" s="159"/>
      <c r="R209" s="160"/>
      <c r="S209" s="160"/>
      <c r="T209" s="160"/>
      <c r="U209" s="160"/>
      <c r="V209" s="160"/>
      <c r="W209" s="160"/>
      <c r="X209" s="160"/>
      <c r="Y209" s="160"/>
      <c r="Z209" s="150"/>
      <c r="AA209" s="150"/>
      <c r="AB209" s="150"/>
      <c r="AC209" s="150"/>
      <c r="AD209" s="150"/>
      <c r="AE209" s="150"/>
      <c r="AF209" s="150"/>
      <c r="AG209" s="150" t="s">
        <v>171</v>
      </c>
      <c r="AH209" s="150">
        <v>0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69">
        <v>67</v>
      </c>
      <c r="B210" s="170" t="s">
        <v>410</v>
      </c>
      <c r="C210" s="178" t="s">
        <v>411</v>
      </c>
      <c r="D210" s="171" t="s">
        <v>180</v>
      </c>
      <c r="E210" s="172">
        <v>25.562080000000002</v>
      </c>
      <c r="F210" s="173"/>
      <c r="G210" s="174">
        <f>ROUND(E210*F210,2)</f>
        <v>0</v>
      </c>
      <c r="H210" s="173"/>
      <c r="I210" s="174">
        <f>ROUND(E210*H210,2)</f>
        <v>0</v>
      </c>
      <c r="J210" s="173"/>
      <c r="K210" s="174">
        <f>ROUND(E210*J210,2)</f>
        <v>0</v>
      </c>
      <c r="L210" s="174">
        <v>21</v>
      </c>
      <c r="M210" s="174">
        <f>G210*(1+L210/100)</f>
        <v>0</v>
      </c>
      <c r="N210" s="172">
        <v>0</v>
      </c>
      <c r="O210" s="172">
        <f>ROUND(E210*N210,2)</f>
        <v>0</v>
      </c>
      <c r="P210" s="172">
        <v>0</v>
      </c>
      <c r="Q210" s="172">
        <f>ROUND(E210*P210,2)</f>
        <v>0</v>
      </c>
      <c r="R210" s="174" t="s">
        <v>204</v>
      </c>
      <c r="S210" s="174" t="s">
        <v>152</v>
      </c>
      <c r="T210" s="175" t="s">
        <v>152</v>
      </c>
      <c r="U210" s="160">
        <v>0</v>
      </c>
      <c r="V210" s="160">
        <f>ROUND(E210*U210,2)</f>
        <v>0</v>
      </c>
      <c r="W210" s="160"/>
      <c r="X210" s="160" t="s">
        <v>166</v>
      </c>
      <c r="Y210" s="160" t="s">
        <v>155</v>
      </c>
      <c r="Z210" s="150"/>
      <c r="AA210" s="150"/>
      <c r="AB210" s="150"/>
      <c r="AC210" s="150"/>
      <c r="AD210" s="150"/>
      <c r="AE210" s="150"/>
      <c r="AF210" s="150"/>
      <c r="AG210" s="150" t="s">
        <v>167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2" x14ac:dyDescent="0.2">
      <c r="A211" s="157"/>
      <c r="B211" s="158"/>
      <c r="C211" s="193" t="s">
        <v>412</v>
      </c>
      <c r="D211" s="182"/>
      <c r="E211" s="183">
        <v>22.369800000000001</v>
      </c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60"/>
      <c r="Z211" s="150"/>
      <c r="AA211" s="150"/>
      <c r="AB211" s="150"/>
      <c r="AC211" s="150"/>
      <c r="AD211" s="150"/>
      <c r="AE211" s="150"/>
      <c r="AF211" s="150"/>
      <c r="AG211" s="150" t="s">
        <v>171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3" x14ac:dyDescent="0.2">
      <c r="A212" s="157"/>
      <c r="B212" s="158"/>
      <c r="C212" s="193" t="s">
        <v>390</v>
      </c>
      <c r="D212" s="182"/>
      <c r="E212" s="183">
        <v>3.1922799999999998</v>
      </c>
      <c r="F212" s="160"/>
      <c r="G212" s="160"/>
      <c r="H212" s="160"/>
      <c r="I212" s="160"/>
      <c r="J212" s="160"/>
      <c r="K212" s="160"/>
      <c r="L212" s="160"/>
      <c r="M212" s="160"/>
      <c r="N212" s="159"/>
      <c r="O212" s="159"/>
      <c r="P212" s="159"/>
      <c r="Q212" s="159"/>
      <c r="R212" s="160"/>
      <c r="S212" s="160"/>
      <c r="T212" s="160"/>
      <c r="U212" s="160"/>
      <c r="V212" s="160"/>
      <c r="W212" s="160"/>
      <c r="X212" s="160"/>
      <c r="Y212" s="160"/>
      <c r="Z212" s="150"/>
      <c r="AA212" s="150"/>
      <c r="AB212" s="150"/>
      <c r="AC212" s="150"/>
      <c r="AD212" s="150"/>
      <c r="AE212" s="150"/>
      <c r="AF212" s="150"/>
      <c r="AG212" s="150" t="s">
        <v>171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ht="22.5" outlineLevel="1" x14ac:dyDescent="0.2">
      <c r="A213" s="169">
        <v>68</v>
      </c>
      <c r="B213" s="170" t="s">
        <v>413</v>
      </c>
      <c r="C213" s="178" t="s">
        <v>414</v>
      </c>
      <c r="D213" s="171" t="s">
        <v>180</v>
      </c>
      <c r="E213" s="172">
        <v>13.273759999999999</v>
      </c>
      <c r="F213" s="173"/>
      <c r="G213" s="174">
        <f>ROUND(E213*F213,2)</f>
        <v>0</v>
      </c>
      <c r="H213" s="173"/>
      <c r="I213" s="174">
        <f>ROUND(E213*H213,2)</f>
        <v>0</v>
      </c>
      <c r="J213" s="173"/>
      <c r="K213" s="174">
        <f>ROUND(E213*J213,2)</f>
        <v>0</v>
      </c>
      <c r="L213" s="174">
        <v>21</v>
      </c>
      <c r="M213" s="174">
        <f>G213*(1+L213/100)</f>
        <v>0</v>
      </c>
      <c r="N213" s="172">
        <v>0</v>
      </c>
      <c r="O213" s="172">
        <f>ROUND(E213*N213,2)</f>
        <v>0</v>
      </c>
      <c r="P213" s="172">
        <v>0</v>
      </c>
      <c r="Q213" s="172">
        <f>ROUND(E213*P213,2)</f>
        <v>0</v>
      </c>
      <c r="R213" s="174" t="s">
        <v>204</v>
      </c>
      <c r="S213" s="174" t="s">
        <v>152</v>
      </c>
      <c r="T213" s="175" t="s">
        <v>152</v>
      </c>
      <c r="U213" s="160">
        <v>0</v>
      </c>
      <c r="V213" s="160">
        <f>ROUND(E213*U213,2)</f>
        <v>0</v>
      </c>
      <c r="W213" s="160"/>
      <c r="X213" s="160" t="s">
        <v>166</v>
      </c>
      <c r="Y213" s="160" t="s">
        <v>155</v>
      </c>
      <c r="Z213" s="150"/>
      <c r="AA213" s="150"/>
      <c r="AB213" s="150"/>
      <c r="AC213" s="150"/>
      <c r="AD213" s="150"/>
      <c r="AE213" s="150"/>
      <c r="AF213" s="150"/>
      <c r="AG213" s="150" t="s">
        <v>167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2" x14ac:dyDescent="0.2">
      <c r="A214" s="157"/>
      <c r="B214" s="158"/>
      <c r="C214" s="193" t="s">
        <v>373</v>
      </c>
      <c r="D214" s="182"/>
      <c r="E214" s="183"/>
      <c r="F214" s="160"/>
      <c r="G214" s="160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60"/>
      <c r="Z214" s="150"/>
      <c r="AA214" s="150"/>
      <c r="AB214" s="150"/>
      <c r="AC214" s="150"/>
      <c r="AD214" s="150"/>
      <c r="AE214" s="150"/>
      <c r="AF214" s="150"/>
      <c r="AG214" s="150" t="s">
        <v>171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3" x14ac:dyDescent="0.2">
      <c r="A215" s="157"/>
      <c r="B215" s="158"/>
      <c r="C215" s="193" t="s">
        <v>415</v>
      </c>
      <c r="D215" s="182"/>
      <c r="E215" s="183"/>
      <c r="F215" s="160"/>
      <c r="G215" s="160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60"/>
      <c r="Z215" s="150"/>
      <c r="AA215" s="150"/>
      <c r="AB215" s="150"/>
      <c r="AC215" s="150"/>
      <c r="AD215" s="150"/>
      <c r="AE215" s="150"/>
      <c r="AF215" s="150"/>
      <c r="AG215" s="150" t="s">
        <v>171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3" x14ac:dyDescent="0.2">
      <c r="A216" s="157"/>
      <c r="B216" s="158"/>
      <c r="C216" s="193" t="s">
        <v>375</v>
      </c>
      <c r="D216" s="182"/>
      <c r="E216" s="183">
        <v>238.60813999999999</v>
      </c>
      <c r="F216" s="160"/>
      <c r="G216" s="160"/>
      <c r="H216" s="160"/>
      <c r="I216" s="160"/>
      <c r="J216" s="160"/>
      <c r="K216" s="160"/>
      <c r="L216" s="160"/>
      <c r="M216" s="160"/>
      <c r="N216" s="159"/>
      <c r="O216" s="159"/>
      <c r="P216" s="159"/>
      <c r="Q216" s="159"/>
      <c r="R216" s="160"/>
      <c r="S216" s="160"/>
      <c r="T216" s="160"/>
      <c r="U216" s="160"/>
      <c r="V216" s="160"/>
      <c r="W216" s="160"/>
      <c r="X216" s="160"/>
      <c r="Y216" s="160"/>
      <c r="Z216" s="150"/>
      <c r="AA216" s="150"/>
      <c r="AB216" s="150"/>
      <c r="AC216" s="150"/>
      <c r="AD216" s="150"/>
      <c r="AE216" s="150"/>
      <c r="AF216" s="150"/>
      <c r="AG216" s="150" t="s">
        <v>171</v>
      </c>
      <c r="AH216" s="150">
        <v>0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3" x14ac:dyDescent="0.2">
      <c r="A217" s="157"/>
      <c r="B217" s="158"/>
      <c r="C217" s="195" t="s">
        <v>376</v>
      </c>
      <c r="D217" s="184"/>
      <c r="E217" s="185"/>
      <c r="F217" s="160"/>
      <c r="G217" s="1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60"/>
      <c r="Z217" s="150"/>
      <c r="AA217" s="150"/>
      <c r="AB217" s="150"/>
      <c r="AC217" s="150"/>
      <c r="AD217" s="150"/>
      <c r="AE217" s="150"/>
      <c r="AF217" s="150"/>
      <c r="AG217" s="150" t="s">
        <v>171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3" x14ac:dyDescent="0.2">
      <c r="A218" s="157"/>
      <c r="B218" s="158"/>
      <c r="C218" s="196" t="s">
        <v>416</v>
      </c>
      <c r="D218" s="184"/>
      <c r="E218" s="185">
        <v>22.369800000000001</v>
      </c>
      <c r="F218" s="160"/>
      <c r="G218" s="160"/>
      <c r="H218" s="160"/>
      <c r="I218" s="160"/>
      <c r="J218" s="160"/>
      <c r="K218" s="160"/>
      <c r="L218" s="160"/>
      <c r="M218" s="160"/>
      <c r="N218" s="159"/>
      <c r="O218" s="159"/>
      <c r="P218" s="159"/>
      <c r="Q218" s="159"/>
      <c r="R218" s="160"/>
      <c r="S218" s="160"/>
      <c r="T218" s="160"/>
      <c r="U218" s="160"/>
      <c r="V218" s="160"/>
      <c r="W218" s="160"/>
      <c r="X218" s="160"/>
      <c r="Y218" s="160"/>
      <c r="Z218" s="150"/>
      <c r="AA218" s="150"/>
      <c r="AB218" s="150"/>
      <c r="AC218" s="150"/>
      <c r="AD218" s="150"/>
      <c r="AE218" s="150"/>
      <c r="AF218" s="150"/>
      <c r="AG218" s="150" t="s">
        <v>171</v>
      </c>
      <c r="AH218" s="150">
        <v>2</v>
      </c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3" x14ac:dyDescent="0.2">
      <c r="A219" s="157"/>
      <c r="B219" s="158"/>
      <c r="C219" s="196" t="s">
        <v>377</v>
      </c>
      <c r="D219" s="184"/>
      <c r="E219" s="185">
        <v>3.1922799999999998</v>
      </c>
      <c r="F219" s="160"/>
      <c r="G219" s="160"/>
      <c r="H219" s="160"/>
      <c r="I219" s="160"/>
      <c r="J219" s="160"/>
      <c r="K219" s="160"/>
      <c r="L219" s="160"/>
      <c r="M219" s="160"/>
      <c r="N219" s="159"/>
      <c r="O219" s="159"/>
      <c r="P219" s="159"/>
      <c r="Q219" s="159"/>
      <c r="R219" s="160"/>
      <c r="S219" s="160"/>
      <c r="T219" s="160"/>
      <c r="U219" s="160"/>
      <c r="V219" s="160"/>
      <c r="W219" s="160"/>
      <c r="X219" s="160"/>
      <c r="Y219" s="160"/>
      <c r="Z219" s="150"/>
      <c r="AA219" s="150"/>
      <c r="AB219" s="150"/>
      <c r="AC219" s="150"/>
      <c r="AD219" s="150"/>
      <c r="AE219" s="150"/>
      <c r="AF219" s="150"/>
      <c r="AG219" s="150" t="s">
        <v>171</v>
      </c>
      <c r="AH219" s="150">
        <v>2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3" x14ac:dyDescent="0.2">
      <c r="A220" s="157"/>
      <c r="B220" s="158"/>
      <c r="C220" s="196" t="s">
        <v>378</v>
      </c>
      <c r="D220" s="184"/>
      <c r="E220" s="185">
        <v>49.9268</v>
      </c>
      <c r="F220" s="160"/>
      <c r="G220" s="160"/>
      <c r="H220" s="160"/>
      <c r="I220" s="160"/>
      <c r="J220" s="160"/>
      <c r="K220" s="160"/>
      <c r="L220" s="160"/>
      <c r="M220" s="160"/>
      <c r="N220" s="159"/>
      <c r="O220" s="159"/>
      <c r="P220" s="159"/>
      <c r="Q220" s="159"/>
      <c r="R220" s="160"/>
      <c r="S220" s="160"/>
      <c r="T220" s="160"/>
      <c r="U220" s="160"/>
      <c r="V220" s="160"/>
      <c r="W220" s="160"/>
      <c r="X220" s="160"/>
      <c r="Y220" s="160"/>
      <c r="Z220" s="150"/>
      <c r="AA220" s="150"/>
      <c r="AB220" s="150"/>
      <c r="AC220" s="150"/>
      <c r="AD220" s="150"/>
      <c r="AE220" s="150"/>
      <c r="AF220" s="150"/>
      <c r="AG220" s="150" t="s">
        <v>171</v>
      </c>
      <c r="AH220" s="150">
        <v>2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3" x14ac:dyDescent="0.2">
      <c r="A221" s="157"/>
      <c r="B221" s="158"/>
      <c r="C221" s="196" t="s">
        <v>379</v>
      </c>
      <c r="D221" s="184"/>
      <c r="E221" s="185">
        <v>74.699100000000001</v>
      </c>
      <c r="F221" s="160"/>
      <c r="G221" s="160"/>
      <c r="H221" s="160"/>
      <c r="I221" s="160"/>
      <c r="J221" s="160"/>
      <c r="K221" s="160"/>
      <c r="L221" s="160"/>
      <c r="M221" s="160"/>
      <c r="N221" s="159"/>
      <c r="O221" s="159"/>
      <c r="P221" s="159"/>
      <c r="Q221" s="159"/>
      <c r="R221" s="160"/>
      <c r="S221" s="160"/>
      <c r="T221" s="160"/>
      <c r="U221" s="160"/>
      <c r="V221" s="160"/>
      <c r="W221" s="160"/>
      <c r="X221" s="160"/>
      <c r="Y221" s="160"/>
      <c r="Z221" s="150"/>
      <c r="AA221" s="150"/>
      <c r="AB221" s="150"/>
      <c r="AC221" s="150"/>
      <c r="AD221" s="150"/>
      <c r="AE221" s="150"/>
      <c r="AF221" s="150"/>
      <c r="AG221" s="150" t="s">
        <v>171</v>
      </c>
      <c r="AH221" s="150">
        <v>2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3" x14ac:dyDescent="0.2">
      <c r="A222" s="157"/>
      <c r="B222" s="158"/>
      <c r="C222" s="196" t="s">
        <v>380</v>
      </c>
      <c r="D222" s="184"/>
      <c r="E222" s="185">
        <v>75.1464</v>
      </c>
      <c r="F222" s="160"/>
      <c r="G222" s="160"/>
      <c r="H222" s="160"/>
      <c r="I222" s="160"/>
      <c r="J222" s="160"/>
      <c r="K222" s="160"/>
      <c r="L222" s="160"/>
      <c r="M222" s="160"/>
      <c r="N222" s="159"/>
      <c r="O222" s="159"/>
      <c r="P222" s="159"/>
      <c r="Q222" s="159"/>
      <c r="R222" s="160"/>
      <c r="S222" s="160"/>
      <c r="T222" s="160"/>
      <c r="U222" s="160"/>
      <c r="V222" s="160"/>
      <c r="W222" s="160"/>
      <c r="X222" s="160"/>
      <c r="Y222" s="160"/>
      <c r="Z222" s="150"/>
      <c r="AA222" s="150"/>
      <c r="AB222" s="150"/>
      <c r="AC222" s="150"/>
      <c r="AD222" s="150"/>
      <c r="AE222" s="150"/>
      <c r="AF222" s="150"/>
      <c r="AG222" s="150" t="s">
        <v>171</v>
      </c>
      <c r="AH222" s="150">
        <v>2</v>
      </c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3" x14ac:dyDescent="0.2">
      <c r="A223" s="157"/>
      <c r="B223" s="158"/>
      <c r="C223" s="195" t="s">
        <v>381</v>
      </c>
      <c r="D223" s="184"/>
      <c r="E223" s="185"/>
      <c r="F223" s="160"/>
      <c r="G223" s="160"/>
      <c r="H223" s="160"/>
      <c r="I223" s="160"/>
      <c r="J223" s="160"/>
      <c r="K223" s="160"/>
      <c r="L223" s="160"/>
      <c r="M223" s="160"/>
      <c r="N223" s="159"/>
      <c r="O223" s="159"/>
      <c r="P223" s="159"/>
      <c r="Q223" s="159"/>
      <c r="R223" s="160"/>
      <c r="S223" s="160"/>
      <c r="T223" s="160"/>
      <c r="U223" s="160"/>
      <c r="V223" s="160"/>
      <c r="W223" s="160"/>
      <c r="X223" s="160"/>
      <c r="Y223" s="160"/>
      <c r="Z223" s="150"/>
      <c r="AA223" s="150"/>
      <c r="AB223" s="150"/>
      <c r="AC223" s="150"/>
      <c r="AD223" s="150"/>
      <c r="AE223" s="150"/>
      <c r="AF223" s="150"/>
      <c r="AG223" s="150" t="s">
        <v>171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3" x14ac:dyDescent="0.2">
      <c r="A224" s="157"/>
      <c r="B224" s="158"/>
      <c r="C224" s="193" t="s">
        <v>417</v>
      </c>
      <c r="D224" s="182"/>
      <c r="E224" s="183">
        <v>-225.33438000000001</v>
      </c>
      <c r="F224" s="160"/>
      <c r="G224" s="160"/>
      <c r="H224" s="160"/>
      <c r="I224" s="160"/>
      <c r="J224" s="160"/>
      <c r="K224" s="160"/>
      <c r="L224" s="160"/>
      <c r="M224" s="160"/>
      <c r="N224" s="159"/>
      <c r="O224" s="159"/>
      <c r="P224" s="159"/>
      <c r="Q224" s="159"/>
      <c r="R224" s="160"/>
      <c r="S224" s="160"/>
      <c r="T224" s="160"/>
      <c r="U224" s="160"/>
      <c r="V224" s="160"/>
      <c r="W224" s="160"/>
      <c r="X224" s="160"/>
      <c r="Y224" s="160"/>
      <c r="Z224" s="150"/>
      <c r="AA224" s="150"/>
      <c r="AB224" s="150"/>
      <c r="AC224" s="150"/>
      <c r="AD224" s="150"/>
      <c r="AE224" s="150"/>
      <c r="AF224" s="150"/>
      <c r="AG224" s="150" t="s">
        <v>171</v>
      </c>
      <c r="AH224" s="150">
        <v>0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">
      <c r="A225" s="169">
        <v>69</v>
      </c>
      <c r="B225" s="170" t="s">
        <v>418</v>
      </c>
      <c r="C225" s="178" t="s">
        <v>419</v>
      </c>
      <c r="D225" s="171" t="s">
        <v>180</v>
      </c>
      <c r="E225" s="172">
        <v>199.7723</v>
      </c>
      <c r="F225" s="173"/>
      <c r="G225" s="174">
        <f>ROUND(E225*F225,2)</f>
        <v>0</v>
      </c>
      <c r="H225" s="173"/>
      <c r="I225" s="174">
        <f>ROUND(E225*H225,2)</f>
        <v>0</v>
      </c>
      <c r="J225" s="173"/>
      <c r="K225" s="174">
        <f>ROUND(E225*J225,2)</f>
        <v>0</v>
      </c>
      <c r="L225" s="174">
        <v>21</v>
      </c>
      <c r="M225" s="174">
        <f>G225*(1+L225/100)</f>
        <v>0</v>
      </c>
      <c r="N225" s="172">
        <v>0</v>
      </c>
      <c r="O225" s="172">
        <f>ROUND(E225*N225,2)</f>
        <v>0</v>
      </c>
      <c r="P225" s="172">
        <v>0</v>
      </c>
      <c r="Q225" s="172">
        <f>ROUND(E225*P225,2)</f>
        <v>0</v>
      </c>
      <c r="R225" s="174" t="s">
        <v>204</v>
      </c>
      <c r="S225" s="174" t="s">
        <v>152</v>
      </c>
      <c r="T225" s="175" t="s">
        <v>152</v>
      </c>
      <c r="U225" s="160">
        <v>0</v>
      </c>
      <c r="V225" s="160">
        <f>ROUND(E225*U225,2)</f>
        <v>0</v>
      </c>
      <c r="W225" s="160"/>
      <c r="X225" s="160" t="s">
        <v>166</v>
      </c>
      <c r="Y225" s="160" t="s">
        <v>155</v>
      </c>
      <c r="Z225" s="150"/>
      <c r="AA225" s="150"/>
      <c r="AB225" s="150"/>
      <c r="AC225" s="150"/>
      <c r="AD225" s="150"/>
      <c r="AE225" s="150"/>
      <c r="AF225" s="150"/>
      <c r="AG225" s="150" t="s">
        <v>167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2" x14ac:dyDescent="0.2">
      <c r="A226" s="157"/>
      <c r="B226" s="158"/>
      <c r="C226" s="193" t="s">
        <v>387</v>
      </c>
      <c r="D226" s="182"/>
      <c r="E226" s="183">
        <v>49.9268</v>
      </c>
      <c r="F226" s="160"/>
      <c r="G226" s="160"/>
      <c r="H226" s="160"/>
      <c r="I226" s="160"/>
      <c r="J226" s="160"/>
      <c r="K226" s="160"/>
      <c r="L226" s="160"/>
      <c r="M226" s="160"/>
      <c r="N226" s="159"/>
      <c r="O226" s="159"/>
      <c r="P226" s="159"/>
      <c r="Q226" s="159"/>
      <c r="R226" s="160"/>
      <c r="S226" s="160"/>
      <c r="T226" s="160"/>
      <c r="U226" s="160"/>
      <c r="V226" s="160"/>
      <c r="W226" s="160"/>
      <c r="X226" s="160"/>
      <c r="Y226" s="160"/>
      <c r="Z226" s="150"/>
      <c r="AA226" s="150"/>
      <c r="AB226" s="150"/>
      <c r="AC226" s="150"/>
      <c r="AD226" s="150"/>
      <c r="AE226" s="150"/>
      <c r="AF226" s="150"/>
      <c r="AG226" s="150" t="s">
        <v>171</v>
      </c>
      <c r="AH226" s="150">
        <v>0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3" x14ac:dyDescent="0.2">
      <c r="A227" s="157"/>
      <c r="B227" s="158"/>
      <c r="C227" s="193" t="s">
        <v>388</v>
      </c>
      <c r="D227" s="182"/>
      <c r="E227" s="183">
        <v>74.699100000000001</v>
      </c>
      <c r="F227" s="160"/>
      <c r="G227" s="160"/>
      <c r="H227" s="160"/>
      <c r="I227" s="160"/>
      <c r="J227" s="160"/>
      <c r="K227" s="160"/>
      <c r="L227" s="160"/>
      <c r="M227" s="160"/>
      <c r="N227" s="159"/>
      <c r="O227" s="159"/>
      <c r="P227" s="159"/>
      <c r="Q227" s="159"/>
      <c r="R227" s="160"/>
      <c r="S227" s="160"/>
      <c r="T227" s="160"/>
      <c r="U227" s="160"/>
      <c r="V227" s="160"/>
      <c r="W227" s="160"/>
      <c r="X227" s="160"/>
      <c r="Y227" s="160"/>
      <c r="Z227" s="150"/>
      <c r="AA227" s="150"/>
      <c r="AB227" s="150"/>
      <c r="AC227" s="150"/>
      <c r="AD227" s="150"/>
      <c r="AE227" s="150"/>
      <c r="AF227" s="150"/>
      <c r="AG227" s="150" t="s">
        <v>171</v>
      </c>
      <c r="AH227" s="150">
        <v>0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3" x14ac:dyDescent="0.2">
      <c r="A228" s="157"/>
      <c r="B228" s="158"/>
      <c r="C228" s="193" t="s">
        <v>389</v>
      </c>
      <c r="D228" s="182"/>
      <c r="E228" s="183">
        <v>75.1464</v>
      </c>
      <c r="F228" s="160"/>
      <c r="G228" s="160"/>
      <c r="H228" s="160"/>
      <c r="I228" s="160"/>
      <c r="J228" s="160"/>
      <c r="K228" s="160"/>
      <c r="L228" s="160"/>
      <c r="M228" s="160"/>
      <c r="N228" s="159"/>
      <c r="O228" s="159"/>
      <c r="P228" s="159"/>
      <c r="Q228" s="159"/>
      <c r="R228" s="160"/>
      <c r="S228" s="160"/>
      <c r="T228" s="160"/>
      <c r="U228" s="160"/>
      <c r="V228" s="160"/>
      <c r="W228" s="160"/>
      <c r="X228" s="160"/>
      <c r="Y228" s="160"/>
      <c r="Z228" s="150"/>
      <c r="AA228" s="150"/>
      <c r="AB228" s="150"/>
      <c r="AC228" s="150"/>
      <c r="AD228" s="150"/>
      <c r="AE228" s="150"/>
      <c r="AF228" s="150"/>
      <c r="AG228" s="150" t="s">
        <v>171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69">
        <v>70</v>
      </c>
      <c r="B229" s="170" t="s">
        <v>420</v>
      </c>
      <c r="C229" s="178" t="s">
        <v>421</v>
      </c>
      <c r="D229" s="171" t="s">
        <v>180</v>
      </c>
      <c r="E229" s="172">
        <v>236.90204</v>
      </c>
      <c r="F229" s="173"/>
      <c r="G229" s="174">
        <f>ROUND(E229*F229,2)</f>
        <v>0</v>
      </c>
      <c r="H229" s="173"/>
      <c r="I229" s="174">
        <f>ROUND(E229*H229,2)</f>
        <v>0</v>
      </c>
      <c r="J229" s="173"/>
      <c r="K229" s="174">
        <f>ROUND(E229*J229,2)</f>
        <v>0</v>
      </c>
      <c r="L229" s="174">
        <v>21</v>
      </c>
      <c r="M229" s="174">
        <f>G229*(1+L229/100)</f>
        <v>0</v>
      </c>
      <c r="N229" s="172">
        <v>0</v>
      </c>
      <c r="O229" s="172">
        <f>ROUND(E229*N229,2)</f>
        <v>0</v>
      </c>
      <c r="P229" s="172">
        <v>0</v>
      </c>
      <c r="Q229" s="172">
        <f>ROUND(E229*P229,2)</f>
        <v>0</v>
      </c>
      <c r="R229" s="174" t="s">
        <v>204</v>
      </c>
      <c r="S229" s="174" t="s">
        <v>152</v>
      </c>
      <c r="T229" s="175" t="s">
        <v>152</v>
      </c>
      <c r="U229" s="160">
        <v>0.49</v>
      </c>
      <c r="V229" s="160">
        <f>ROUND(E229*U229,2)</f>
        <v>116.08</v>
      </c>
      <c r="W229" s="160"/>
      <c r="X229" s="160" t="s">
        <v>422</v>
      </c>
      <c r="Y229" s="160" t="s">
        <v>155</v>
      </c>
      <c r="Z229" s="150"/>
      <c r="AA229" s="150"/>
      <c r="AB229" s="150"/>
      <c r="AC229" s="150"/>
      <c r="AD229" s="150"/>
      <c r="AE229" s="150"/>
      <c r="AF229" s="150"/>
      <c r="AG229" s="150" t="s">
        <v>423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2" x14ac:dyDescent="0.2">
      <c r="A230" s="157"/>
      <c r="B230" s="158"/>
      <c r="C230" s="259" t="s">
        <v>424</v>
      </c>
      <c r="D230" s="260"/>
      <c r="E230" s="260"/>
      <c r="F230" s="260"/>
      <c r="G230" s="260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60"/>
      <c r="Z230" s="150"/>
      <c r="AA230" s="150"/>
      <c r="AB230" s="150"/>
      <c r="AC230" s="150"/>
      <c r="AD230" s="150"/>
      <c r="AE230" s="150"/>
      <c r="AF230" s="150"/>
      <c r="AG230" s="150" t="s">
        <v>158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2" x14ac:dyDescent="0.2">
      <c r="A231" s="157"/>
      <c r="B231" s="158"/>
      <c r="C231" s="193" t="s">
        <v>373</v>
      </c>
      <c r="D231" s="182"/>
      <c r="E231" s="183"/>
      <c r="F231" s="160"/>
      <c r="G231" s="160"/>
      <c r="H231" s="160"/>
      <c r="I231" s="160"/>
      <c r="J231" s="160"/>
      <c r="K231" s="160"/>
      <c r="L231" s="160"/>
      <c r="M231" s="160"/>
      <c r="N231" s="159"/>
      <c r="O231" s="159"/>
      <c r="P231" s="159"/>
      <c r="Q231" s="159"/>
      <c r="R231" s="160"/>
      <c r="S231" s="160"/>
      <c r="T231" s="160"/>
      <c r="U231" s="160"/>
      <c r="V231" s="160"/>
      <c r="W231" s="160"/>
      <c r="X231" s="160"/>
      <c r="Y231" s="160"/>
      <c r="Z231" s="150"/>
      <c r="AA231" s="150"/>
      <c r="AB231" s="150"/>
      <c r="AC231" s="150"/>
      <c r="AD231" s="150"/>
      <c r="AE231" s="150"/>
      <c r="AF231" s="150"/>
      <c r="AG231" s="150" t="s">
        <v>171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3" x14ac:dyDescent="0.2">
      <c r="A232" s="157"/>
      <c r="B232" s="158"/>
      <c r="C232" s="193" t="s">
        <v>425</v>
      </c>
      <c r="D232" s="182"/>
      <c r="E232" s="183"/>
      <c r="F232" s="160"/>
      <c r="G232" s="160"/>
      <c r="H232" s="160"/>
      <c r="I232" s="160"/>
      <c r="J232" s="160"/>
      <c r="K232" s="160"/>
      <c r="L232" s="160"/>
      <c r="M232" s="160"/>
      <c r="N232" s="159"/>
      <c r="O232" s="159"/>
      <c r="P232" s="159"/>
      <c r="Q232" s="159"/>
      <c r="R232" s="160"/>
      <c r="S232" s="160"/>
      <c r="T232" s="160"/>
      <c r="U232" s="160"/>
      <c r="V232" s="160"/>
      <c r="W232" s="160"/>
      <c r="X232" s="160"/>
      <c r="Y232" s="160"/>
      <c r="Z232" s="150"/>
      <c r="AA232" s="150"/>
      <c r="AB232" s="150"/>
      <c r="AC232" s="150"/>
      <c r="AD232" s="150"/>
      <c r="AE232" s="150"/>
      <c r="AF232" s="150"/>
      <c r="AG232" s="150" t="s">
        <v>171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3" x14ac:dyDescent="0.2">
      <c r="A233" s="157"/>
      <c r="B233" s="158"/>
      <c r="C233" s="193" t="s">
        <v>426</v>
      </c>
      <c r="D233" s="182"/>
      <c r="E233" s="183">
        <v>236.90204</v>
      </c>
      <c r="F233" s="160"/>
      <c r="G233" s="160"/>
      <c r="H233" s="160"/>
      <c r="I233" s="160"/>
      <c r="J233" s="160"/>
      <c r="K233" s="160"/>
      <c r="L233" s="160"/>
      <c r="M233" s="160"/>
      <c r="N233" s="159"/>
      <c r="O233" s="159"/>
      <c r="P233" s="159"/>
      <c r="Q233" s="159"/>
      <c r="R233" s="160"/>
      <c r="S233" s="160"/>
      <c r="T233" s="160"/>
      <c r="U233" s="160"/>
      <c r="V233" s="160"/>
      <c r="W233" s="160"/>
      <c r="X233" s="160"/>
      <c r="Y233" s="160"/>
      <c r="Z233" s="150"/>
      <c r="AA233" s="150"/>
      <c r="AB233" s="150"/>
      <c r="AC233" s="150"/>
      <c r="AD233" s="150"/>
      <c r="AE233" s="150"/>
      <c r="AF233" s="150"/>
      <c r="AG233" s="150" t="s">
        <v>171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">
      <c r="A234" s="169">
        <v>71</v>
      </c>
      <c r="B234" s="170" t="s">
        <v>427</v>
      </c>
      <c r="C234" s="178" t="s">
        <v>428</v>
      </c>
      <c r="D234" s="171" t="s">
        <v>180</v>
      </c>
      <c r="E234" s="172">
        <v>3316.6285800000001</v>
      </c>
      <c r="F234" s="173"/>
      <c r="G234" s="174">
        <f>ROUND(E234*F234,2)</f>
        <v>0</v>
      </c>
      <c r="H234" s="173"/>
      <c r="I234" s="174">
        <f>ROUND(E234*H234,2)</f>
        <v>0</v>
      </c>
      <c r="J234" s="173"/>
      <c r="K234" s="174">
        <f>ROUND(E234*J234,2)</f>
        <v>0</v>
      </c>
      <c r="L234" s="174">
        <v>21</v>
      </c>
      <c r="M234" s="174">
        <f>G234*(1+L234/100)</f>
        <v>0</v>
      </c>
      <c r="N234" s="172">
        <v>0</v>
      </c>
      <c r="O234" s="172">
        <f>ROUND(E234*N234,2)</f>
        <v>0</v>
      </c>
      <c r="P234" s="172">
        <v>0</v>
      </c>
      <c r="Q234" s="172">
        <f>ROUND(E234*P234,2)</f>
        <v>0</v>
      </c>
      <c r="R234" s="174" t="s">
        <v>204</v>
      </c>
      <c r="S234" s="174" t="s">
        <v>152</v>
      </c>
      <c r="T234" s="175" t="s">
        <v>152</v>
      </c>
      <c r="U234" s="160">
        <v>0</v>
      </c>
      <c r="V234" s="160">
        <f>ROUND(E234*U234,2)</f>
        <v>0</v>
      </c>
      <c r="W234" s="160"/>
      <c r="X234" s="160" t="s">
        <v>422</v>
      </c>
      <c r="Y234" s="160" t="s">
        <v>155</v>
      </c>
      <c r="Z234" s="150"/>
      <c r="AA234" s="150"/>
      <c r="AB234" s="150"/>
      <c r="AC234" s="150"/>
      <c r="AD234" s="150"/>
      <c r="AE234" s="150"/>
      <c r="AF234" s="150"/>
      <c r="AG234" s="150" t="s">
        <v>423</v>
      </c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2" x14ac:dyDescent="0.2">
      <c r="A235" s="157"/>
      <c r="B235" s="158"/>
      <c r="C235" s="193" t="s">
        <v>373</v>
      </c>
      <c r="D235" s="182"/>
      <c r="E235" s="183"/>
      <c r="F235" s="160"/>
      <c r="G235" s="160"/>
      <c r="H235" s="160"/>
      <c r="I235" s="160"/>
      <c r="J235" s="160"/>
      <c r="K235" s="160"/>
      <c r="L235" s="160"/>
      <c r="M235" s="160"/>
      <c r="N235" s="159"/>
      <c r="O235" s="159"/>
      <c r="P235" s="159"/>
      <c r="Q235" s="159"/>
      <c r="R235" s="160"/>
      <c r="S235" s="160"/>
      <c r="T235" s="160"/>
      <c r="U235" s="160"/>
      <c r="V235" s="160"/>
      <c r="W235" s="160"/>
      <c r="X235" s="160"/>
      <c r="Y235" s="160"/>
      <c r="Z235" s="150"/>
      <c r="AA235" s="150"/>
      <c r="AB235" s="150"/>
      <c r="AC235" s="150"/>
      <c r="AD235" s="150"/>
      <c r="AE235" s="150"/>
      <c r="AF235" s="150"/>
      <c r="AG235" s="150" t="s">
        <v>171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3" x14ac:dyDescent="0.2">
      <c r="A236" s="157"/>
      <c r="B236" s="158"/>
      <c r="C236" s="193" t="s">
        <v>425</v>
      </c>
      <c r="D236" s="182"/>
      <c r="E236" s="183"/>
      <c r="F236" s="160"/>
      <c r="G236" s="160"/>
      <c r="H236" s="160"/>
      <c r="I236" s="160"/>
      <c r="J236" s="160"/>
      <c r="K236" s="160"/>
      <c r="L236" s="160"/>
      <c r="M236" s="160"/>
      <c r="N236" s="159"/>
      <c r="O236" s="159"/>
      <c r="P236" s="159"/>
      <c r="Q236" s="159"/>
      <c r="R236" s="160"/>
      <c r="S236" s="160"/>
      <c r="T236" s="160"/>
      <c r="U236" s="160"/>
      <c r="V236" s="160"/>
      <c r="W236" s="160"/>
      <c r="X236" s="160"/>
      <c r="Y236" s="160"/>
      <c r="Z236" s="150"/>
      <c r="AA236" s="150"/>
      <c r="AB236" s="150"/>
      <c r="AC236" s="150"/>
      <c r="AD236" s="150"/>
      <c r="AE236" s="150"/>
      <c r="AF236" s="150"/>
      <c r="AG236" s="150" t="s">
        <v>171</v>
      </c>
      <c r="AH236" s="150">
        <v>0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3" x14ac:dyDescent="0.2">
      <c r="A237" s="157"/>
      <c r="B237" s="158"/>
      <c r="C237" s="193" t="s">
        <v>429</v>
      </c>
      <c r="D237" s="182"/>
      <c r="E237" s="183">
        <v>3316.6285800000001</v>
      </c>
      <c r="F237" s="160"/>
      <c r="G237" s="160"/>
      <c r="H237" s="160"/>
      <c r="I237" s="160"/>
      <c r="J237" s="160"/>
      <c r="K237" s="160"/>
      <c r="L237" s="160"/>
      <c r="M237" s="160"/>
      <c r="N237" s="159"/>
      <c r="O237" s="159"/>
      <c r="P237" s="159"/>
      <c r="Q237" s="159"/>
      <c r="R237" s="160"/>
      <c r="S237" s="160"/>
      <c r="T237" s="160"/>
      <c r="U237" s="160"/>
      <c r="V237" s="160"/>
      <c r="W237" s="160"/>
      <c r="X237" s="160"/>
      <c r="Y237" s="160"/>
      <c r="Z237" s="150"/>
      <c r="AA237" s="150"/>
      <c r="AB237" s="150"/>
      <c r="AC237" s="150"/>
      <c r="AD237" s="150"/>
      <c r="AE237" s="150"/>
      <c r="AF237" s="150"/>
      <c r="AG237" s="150" t="s">
        <v>171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">
      <c r="A238" s="169">
        <v>72</v>
      </c>
      <c r="B238" s="170" t="s">
        <v>430</v>
      </c>
      <c r="C238" s="178" t="s">
        <v>431</v>
      </c>
      <c r="D238" s="171" t="s">
        <v>180</v>
      </c>
      <c r="E238" s="172">
        <v>236.90204</v>
      </c>
      <c r="F238" s="173"/>
      <c r="G238" s="174">
        <f>ROUND(E238*F238,2)</f>
        <v>0</v>
      </c>
      <c r="H238" s="173"/>
      <c r="I238" s="174">
        <f>ROUND(E238*H238,2)</f>
        <v>0</v>
      </c>
      <c r="J238" s="173"/>
      <c r="K238" s="174">
        <f>ROUND(E238*J238,2)</f>
        <v>0</v>
      </c>
      <c r="L238" s="174">
        <v>21</v>
      </c>
      <c r="M238" s="174">
        <f>G238*(1+L238/100)</f>
        <v>0</v>
      </c>
      <c r="N238" s="172">
        <v>0</v>
      </c>
      <c r="O238" s="172">
        <f>ROUND(E238*N238,2)</f>
        <v>0</v>
      </c>
      <c r="P238" s="172">
        <v>0</v>
      </c>
      <c r="Q238" s="172">
        <f>ROUND(E238*P238,2)</f>
        <v>0</v>
      </c>
      <c r="R238" s="174" t="s">
        <v>204</v>
      </c>
      <c r="S238" s="174" t="s">
        <v>152</v>
      </c>
      <c r="T238" s="175" t="s">
        <v>152</v>
      </c>
      <c r="U238" s="160">
        <v>0.94</v>
      </c>
      <c r="V238" s="160">
        <f>ROUND(E238*U238,2)</f>
        <v>222.69</v>
      </c>
      <c r="W238" s="160"/>
      <c r="X238" s="160" t="s">
        <v>422</v>
      </c>
      <c r="Y238" s="160" t="s">
        <v>155</v>
      </c>
      <c r="Z238" s="150"/>
      <c r="AA238" s="150"/>
      <c r="AB238" s="150"/>
      <c r="AC238" s="150"/>
      <c r="AD238" s="150"/>
      <c r="AE238" s="150"/>
      <c r="AF238" s="150"/>
      <c r="AG238" s="150" t="s">
        <v>423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2" x14ac:dyDescent="0.2">
      <c r="A239" s="157"/>
      <c r="B239" s="158"/>
      <c r="C239" s="193" t="s">
        <v>373</v>
      </c>
      <c r="D239" s="182"/>
      <c r="E239" s="183"/>
      <c r="F239" s="160"/>
      <c r="G239" s="160"/>
      <c r="H239" s="160"/>
      <c r="I239" s="160"/>
      <c r="J239" s="160"/>
      <c r="K239" s="160"/>
      <c r="L239" s="160"/>
      <c r="M239" s="160"/>
      <c r="N239" s="159"/>
      <c r="O239" s="159"/>
      <c r="P239" s="159"/>
      <c r="Q239" s="159"/>
      <c r="R239" s="160"/>
      <c r="S239" s="160"/>
      <c r="T239" s="160"/>
      <c r="U239" s="160"/>
      <c r="V239" s="160"/>
      <c r="W239" s="160"/>
      <c r="X239" s="160"/>
      <c r="Y239" s="160"/>
      <c r="Z239" s="150"/>
      <c r="AA239" s="150"/>
      <c r="AB239" s="150"/>
      <c r="AC239" s="150"/>
      <c r="AD239" s="150"/>
      <c r="AE239" s="150"/>
      <c r="AF239" s="150"/>
      <c r="AG239" s="150" t="s">
        <v>171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3" x14ac:dyDescent="0.2">
      <c r="A240" s="157"/>
      <c r="B240" s="158"/>
      <c r="C240" s="193" t="s">
        <v>425</v>
      </c>
      <c r="D240" s="182"/>
      <c r="E240" s="183"/>
      <c r="F240" s="160"/>
      <c r="G240" s="160"/>
      <c r="H240" s="160"/>
      <c r="I240" s="160"/>
      <c r="J240" s="160"/>
      <c r="K240" s="160"/>
      <c r="L240" s="160"/>
      <c r="M240" s="160"/>
      <c r="N240" s="159"/>
      <c r="O240" s="159"/>
      <c r="P240" s="159"/>
      <c r="Q240" s="159"/>
      <c r="R240" s="160"/>
      <c r="S240" s="160"/>
      <c r="T240" s="160"/>
      <c r="U240" s="160"/>
      <c r="V240" s="160"/>
      <c r="W240" s="160"/>
      <c r="X240" s="160"/>
      <c r="Y240" s="160"/>
      <c r="Z240" s="150"/>
      <c r="AA240" s="150"/>
      <c r="AB240" s="150"/>
      <c r="AC240" s="150"/>
      <c r="AD240" s="150"/>
      <c r="AE240" s="150"/>
      <c r="AF240" s="150"/>
      <c r="AG240" s="150" t="s">
        <v>171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3" x14ac:dyDescent="0.2">
      <c r="A241" s="157"/>
      <c r="B241" s="158"/>
      <c r="C241" s="193" t="s">
        <v>426</v>
      </c>
      <c r="D241" s="182"/>
      <c r="E241" s="183">
        <v>236.90204</v>
      </c>
      <c r="F241" s="160"/>
      <c r="G241" s="160"/>
      <c r="H241" s="160"/>
      <c r="I241" s="160"/>
      <c r="J241" s="160"/>
      <c r="K241" s="160"/>
      <c r="L241" s="160"/>
      <c r="M241" s="160"/>
      <c r="N241" s="159"/>
      <c r="O241" s="159"/>
      <c r="P241" s="159"/>
      <c r="Q241" s="159"/>
      <c r="R241" s="160"/>
      <c r="S241" s="160"/>
      <c r="T241" s="160"/>
      <c r="U241" s="160"/>
      <c r="V241" s="160"/>
      <c r="W241" s="160"/>
      <c r="X241" s="160"/>
      <c r="Y241" s="160"/>
      <c r="Z241" s="150"/>
      <c r="AA241" s="150"/>
      <c r="AB241" s="150"/>
      <c r="AC241" s="150"/>
      <c r="AD241" s="150"/>
      <c r="AE241" s="150"/>
      <c r="AF241" s="150"/>
      <c r="AG241" s="150" t="s">
        <v>171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x14ac:dyDescent="0.2">
      <c r="A242" s="3"/>
      <c r="B242" s="4"/>
      <c r="C242" s="179"/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AE242">
        <v>15</v>
      </c>
      <c r="AF242">
        <v>21</v>
      </c>
      <c r="AG242" t="s">
        <v>133</v>
      </c>
    </row>
    <row r="243" spans="1:60" x14ac:dyDescent="0.2">
      <c r="A243" s="153"/>
      <c r="B243" s="154" t="s">
        <v>29</v>
      </c>
      <c r="C243" s="180"/>
      <c r="D243" s="155"/>
      <c r="E243" s="156"/>
      <c r="F243" s="156"/>
      <c r="G243" s="168">
        <f>G8+G12+G19+G26+G31+G66+G77+G102+G112+G120+G124+G139+G148+G157+G175</f>
        <v>0</v>
      </c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AE243">
        <f>SUMIF(L7:L241,AE242,G7:G241)</f>
        <v>0</v>
      </c>
      <c r="AF243">
        <f>SUMIF(L7:L241,AF242,G7:G241)</f>
        <v>0</v>
      </c>
      <c r="AG243" t="s">
        <v>159</v>
      </c>
    </row>
    <row r="244" spans="1:60" x14ac:dyDescent="0.2">
      <c r="C244" s="181"/>
      <c r="D244" s="10"/>
      <c r="AG244" t="s">
        <v>160</v>
      </c>
    </row>
    <row r="245" spans="1:60" x14ac:dyDescent="0.2">
      <c r="D245" s="10"/>
    </row>
    <row r="246" spans="1:60" x14ac:dyDescent="0.2">
      <c r="D246" s="10"/>
    </row>
    <row r="247" spans="1:60" x14ac:dyDescent="0.2">
      <c r="D247" s="10"/>
    </row>
    <row r="248" spans="1:60" x14ac:dyDescent="0.2">
      <c r="D248" s="10"/>
    </row>
    <row r="249" spans="1:60" x14ac:dyDescent="0.2">
      <c r="D249" s="10"/>
    </row>
    <row r="250" spans="1:60" x14ac:dyDescent="0.2">
      <c r="D250" s="10"/>
    </row>
    <row r="251" spans="1:60" x14ac:dyDescent="0.2">
      <c r="D251" s="10"/>
    </row>
    <row r="252" spans="1:60" x14ac:dyDescent="0.2">
      <c r="D252" s="10"/>
    </row>
    <row r="253" spans="1:60" x14ac:dyDescent="0.2">
      <c r="D253" s="10"/>
    </row>
    <row r="254" spans="1:60" x14ac:dyDescent="0.2">
      <c r="D254" s="10"/>
    </row>
    <row r="255" spans="1:60" x14ac:dyDescent="0.2">
      <c r="D255" s="10"/>
    </row>
    <row r="256" spans="1:60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M3DuBbYyHzkooBcm0SpJd0hdsbLB9X2UVzQDoR+VKe/PMI4v42Vd+VUbZ8X8XT4w7RGNQOknzRCvi0v0zwZ6g==" saltValue="+yYr562YSR2TmBzayGb53A==" spinCount="100000" sheet="1" formatRows="0"/>
  <mergeCells count="29">
    <mergeCell ref="C141:G141"/>
    <mergeCell ref="C150:G150"/>
    <mergeCell ref="C153:G153"/>
    <mergeCell ref="C163:G163"/>
    <mergeCell ref="C230:G230"/>
    <mergeCell ref="C135:G135"/>
    <mergeCell ref="C73:G73"/>
    <mergeCell ref="C79:G79"/>
    <mergeCell ref="C86:G86"/>
    <mergeCell ref="C89:G89"/>
    <mergeCell ref="C98:G98"/>
    <mergeCell ref="C108:G108"/>
    <mergeCell ref="C116:G116"/>
    <mergeCell ref="C122:G122"/>
    <mergeCell ref="C126:G126"/>
    <mergeCell ref="C129:G129"/>
    <mergeCell ref="C130:G130"/>
    <mergeCell ref="C68:G68"/>
    <mergeCell ref="A1:G1"/>
    <mergeCell ref="C2:G2"/>
    <mergeCell ref="C3:G3"/>
    <mergeCell ref="C4:G4"/>
    <mergeCell ref="C10:G10"/>
    <mergeCell ref="C14:G14"/>
    <mergeCell ref="C17:G17"/>
    <mergeCell ref="C21:G21"/>
    <mergeCell ref="C24:G24"/>
    <mergeCell ref="C33:G33"/>
    <mergeCell ref="C41:G41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FFC56-DEB1-4C0C-809A-1CAC6ECD5EF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161</v>
      </c>
      <c r="B1" s="252"/>
      <c r="C1" s="252"/>
      <c r="D1" s="252"/>
      <c r="E1" s="252"/>
      <c r="F1" s="252"/>
      <c r="G1" s="252"/>
      <c r="AG1" t="s">
        <v>118</v>
      </c>
    </row>
    <row r="2" spans="1:60" ht="25.15" customHeight="1" x14ac:dyDescent="0.2">
      <c r="A2" s="49" t="s">
        <v>7</v>
      </c>
      <c r="B2" s="48" t="s">
        <v>43</v>
      </c>
      <c r="C2" s="253" t="s">
        <v>44</v>
      </c>
      <c r="D2" s="254"/>
      <c r="E2" s="254"/>
      <c r="F2" s="254"/>
      <c r="G2" s="255"/>
      <c r="AG2" t="s">
        <v>119</v>
      </c>
    </row>
    <row r="3" spans="1:60" ht="25.15" customHeight="1" x14ac:dyDescent="0.2">
      <c r="A3" s="49" t="s">
        <v>8</v>
      </c>
      <c r="B3" s="48" t="s">
        <v>61</v>
      </c>
      <c r="C3" s="253" t="s">
        <v>44</v>
      </c>
      <c r="D3" s="254"/>
      <c r="E3" s="254"/>
      <c r="F3" s="254"/>
      <c r="G3" s="255"/>
      <c r="AC3" s="124" t="s">
        <v>119</v>
      </c>
      <c r="AG3" t="s">
        <v>123</v>
      </c>
    </row>
    <row r="4" spans="1:60" ht="25.15" customHeight="1" x14ac:dyDescent="0.2">
      <c r="A4" s="143" t="s">
        <v>9</v>
      </c>
      <c r="B4" s="144" t="s">
        <v>64</v>
      </c>
      <c r="C4" s="256" t="s">
        <v>65</v>
      </c>
      <c r="D4" s="257"/>
      <c r="E4" s="257"/>
      <c r="F4" s="257"/>
      <c r="G4" s="258"/>
      <c r="AG4" t="s">
        <v>124</v>
      </c>
    </row>
    <row r="5" spans="1:60" x14ac:dyDescent="0.2">
      <c r="D5" s="10"/>
    </row>
    <row r="6" spans="1:60" ht="38.25" x14ac:dyDescent="0.2">
      <c r="A6" s="146" t="s">
        <v>125</v>
      </c>
      <c r="B6" s="148" t="s">
        <v>126</v>
      </c>
      <c r="C6" s="148" t="s">
        <v>127</v>
      </c>
      <c r="D6" s="147" t="s">
        <v>128</v>
      </c>
      <c r="E6" s="146" t="s">
        <v>129</v>
      </c>
      <c r="F6" s="145" t="s">
        <v>130</v>
      </c>
      <c r="G6" s="146" t="s">
        <v>29</v>
      </c>
      <c r="H6" s="149" t="s">
        <v>30</v>
      </c>
      <c r="I6" s="149" t="s">
        <v>131</v>
      </c>
      <c r="J6" s="149" t="s">
        <v>31</v>
      </c>
      <c r="K6" s="149" t="s">
        <v>132</v>
      </c>
      <c r="L6" s="149" t="s">
        <v>133</v>
      </c>
      <c r="M6" s="149" t="s">
        <v>134</v>
      </c>
      <c r="N6" s="149" t="s">
        <v>135</v>
      </c>
      <c r="O6" s="149" t="s">
        <v>136</v>
      </c>
      <c r="P6" s="149" t="s">
        <v>137</v>
      </c>
      <c r="Q6" s="149" t="s">
        <v>138</v>
      </c>
      <c r="R6" s="149" t="s">
        <v>139</v>
      </c>
      <c r="S6" s="149" t="s">
        <v>140</v>
      </c>
      <c r="T6" s="149" t="s">
        <v>141</v>
      </c>
      <c r="U6" s="149" t="s">
        <v>142</v>
      </c>
      <c r="V6" s="149" t="s">
        <v>143</v>
      </c>
      <c r="W6" s="149" t="s">
        <v>144</v>
      </c>
      <c r="X6" s="149" t="s">
        <v>145</v>
      </c>
      <c r="Y6" s="149" t="s">
        <v>146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147</v>
      </c>
      <c r="B8" s="163" t="s">
        <v>80</v>
      </c>
      <c r="C8" s="177" t="s">
        <v>81</v>
      </c>
      <c r="D8" s="164"/>
      <c r="E8" s="165"/>
      <c r="F8" s="166"/>
      <c r="G8" s="166">
        <f>SUMIF(AG9:AG9,"&lt;&gt;NOR",G9:G9)</f>
        <v>0</v>
      </c>
      <c r="H8" s="166"/>
      <c r="I8" s="166">
        <f>SUM(I9:I9)</f>
        <v>0</v>
      </c>
      <c r="J8" s="166"/>
      <c r="K8" s="166">
        <f>SUM(K9:K9)</f>
        <v>0</v>
      </c>
      <c r="L8" s="166"/>
      <c r="M8" s="166">
        <f>SUM(M9:M9)</f>
        <v>0</v>
      </c>
      <c r="N8" s="165"/>
      <c r="O8" s="165">
        <f>SUM(O9:O9)</f>
        <v>0</v>
      </c>
      <c r="P8" s="165"/>
      <c r="Q8" s="165">
        <f>SUM(Q9:Q9)</f>
        <v>0</v>
      </c>
      <c r="R8" s="166"/>
      <c r="S8" s="166"/>
      <c r="T8" s="167"/>
      <c r="U8" s="161"/>
      <c r="V8" s="161">
        <f>SUM(V9:V9)</f>
        <v>0</v>
      </c>
      <c r="W8" s="161"/>
      <c r="X8" s="161"/>
      <c r="Y8" s="161"/>
      <c r="AG8" t="s">
        <v>148</v>
      </c>
    </row>
    <row r="9" spans="1:60" outlineLevel="1" x14ac:dyDescent="0.2">
      <c r="A9" s="186">
        <v>1</v>
      </c>
      <c r="B9" s="187" t="s">
        <v>432</v>
      </c>
      <c r="C9" s="194" t="s">
        <v>433</v>
      </c>
      <c r="D9" s="188" t="s">
        <v>201</v>
      </c>
      <c r="E9" s="189">
        <v>1</v>
      </c>
      <c r="F9" s="190"/>
      <c r="G9" s="191">
        <f>ROUND(E9*F9,2)</f>
        <v>0</v>
      </c>
      <c r="H9" s="190"/>
      <c r="I9" s="191">
        <f>ROUND(E9*H9,2)</f>
        <v>0</v>
      </c>
      <c r="J9" s="190"/>
      <c r="K9" s="191">
        <f>ROUND(E9*J9,2)</f>
        <v>0</v>
      </c>
      <c r="L9" s="191">
        <v>21</v>
      </c>
      <c r="M9" s="191">
        <f>G9*(1+L9/100)</f>
        <v>0</v>
      </c>
      <c r="N9" s="189">
        <v>0</v>
      </c>
      <c r="O9" s="189">
        <f>ROUND(E9*N9,2)</f>
        <v>0</v>
      </c>
      <c r="P9" s="189">
        <v>0</v>
      </c>
      <c r="Q9" s="189">
        <f>ROUND(E9*P9,2)</f>
        <v>0</v>
      </c>
      <c r="R9" s="191"/>
      <c r="S9" s="191" t="s">
        <v>193</v>
      </c>
      <c r="T9" s="192" t="s">
        <v>153</v>
      </c>
      <c r="U9" s="160">
        <v>0</v>
      </c>
      <c r="V9" s="160">
        <f>ROUND(E9*U9,2)</f>
        <v>0</v>
      </c>
      <c r="W9" s="160"/>
      <c r="X9" s="160" t="s">
        <v>317</v>
      </c>
      <c r="Y9" s="160" t="s">
        <v>155</v>
      </c>
      <c r="Z9" s="150"/>
      <c r="AA9" s="150"/>
      <c r="AB9" s="150"/>
      <c r="AC9" s="150"/>
      <c r="AD9" s="150"/>
      <c r="AE9" s="150"/>
      <c r="AF9" s="150"/>
      <c r="AG9" s="150" t="s">
        <v>318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162" t="s">
        <v>147</v>
      </c>
      <c r="B10" s="163" t="s">
        <v>98</v>
      </c>
      <c r="C10" s="177" t="s">
        <v>99</v>
      </c>
      <c r="D10" s="164"/>
      <c r="E10" s="165"/>
      <c r="F10" s="166"/>
      <c r="G10" s="166">
        <f>SUMIF(AG11:AG32,"&lt;&gt;NOR",G11:G32)</f>
        <v>0</v>
      </c>
      <c r="H10" s="166"/>
      <c r="I10" s="166">
        <f>SUM(I11:I32)</f>
        <v>0</v>
      </c>
      <c r="J10" s="166"/>
      <c r="K10" s="166">
        <f>SUM(K11:K32)</f>
        <v>0</v>
      </c>
      <c r="L10" s="166"/>
      <c r="M10" s="166">
        <f>SUM(M11:M32)</f>
        <v>0</v>
      </c>
      <c r="N10" s="165"/>
      <c r="O10" s="165">
        <f>SUM(O11:O32)</f>
        <v>0</v>
      </c>
      <c r="P10" s="165"/>
      <c r="Q10" s="165">
        <f>SUM(Q11:Q32)</f>
        <v>0</v>
      </c>
      <c r="R10" s="166"/>
      <c r="S10" s="166"/>
      <c r="T10" s="167"/>
      <c r="U10" s="161"/>
      <c r="V10" s="161">
        <f>SUM(V11:V32)</f>
        <v>7.3199999999999994</v>
      </c>
      <c r="W10" s="161"/>
      <c r="X10" s="161"/>
      <c r="Y10" s="161"/>
      <c r="AG10" t="s">
        <v>148</v>
      </c>
    </row>
    <row r="11" spans="1:60" ht="22.5" outlineLevel="1" x14ac:dyDescent="0.2">
      <c r="A11" s="169">
        <v>2</v>
      </c>
      <c r="B11" s="170" t="s">
        <v>434</v>
      </c>
      <c r="C11" s="178" t="s">
        <v>435</v>
      </c>
      <c r="D11" s="171" t="s">
        <v>222</v>
      </c>
      <c r="E11" s="172">
        <v>8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2">
        <v>4.8999999999999998E-4</v>
      </c>
      <c r="O11" s="172">
        <f>ROUND(E11*N11,2)</f>
        <v>0</v>
      </c>
      <c r="P11" s="172">
        <v>0</v>
      </c>
      <c r="Q11" s="172">
        <f>ROUND(E11*P11,2)</f>
        <v>0</v>
      </c>
      <c r="R11" s="174" t="s">
        <v>241</v>
      </c>
      <c r="S11" s="174" t="s">
        <v>152</v>
      </c>
      <c r="T11" s="175" t="s">
        <v>152</v>
      </c>
      <c r="U11" s="160">
        <v>0.52200000000000002</v>
      </c>
      <c r="V11" s="160">
        <f>ROUND(E11*U11,2)</f>
        <v>4.18</v>
      </c>
      <c r="W11" s="160"/>
      <c r="X11" s="160" t="s">
        <v>166</v>
      </c>
      <c r="Y11" s="160" t="s">
        <v>155</v>
      </c>
      <c r="Z11" s="150"/>
      <c r="AA11" s="150"/>
      <c r="AB11" s="150"/>
      <c r="AC11" s="150"/>
      <c r="AD11" s="150"/>
      <c r="AE11" s="150"/>
      <c r="AF11" s="150"/>
      <c r="AG11" s="150" t="s">
        <v>167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2" x14ac:dyDescent="0.2">
      <c r="A12" s="157"/>
      <c r="B12" s="158"/>
      <c r="C12" s="261" t="s">
        <v>436</v>
      </c>
      <c r="D12" s="262"/>
      <c r="E12" s="262"/>
      <c r="F12" s="262"/>
      <c r="G12" s="262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169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2" x14ac:dyDescent="0.2">
      <c r="A13" s="157"/>
      <c r="B13" s="158"/>
      <c r="C13" s="263" t="s">
        <v>437</v>
      </c>
      <c r="D13" s="264"/>
      <c r="E13" s="264"/>
      <c r="F13" s="264"/>
      <c r="G13" s="264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158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3" x14ac:dyDescent="0.2">
      <c r="A14" s="157"/>
      <c r="B14" s="158"/>
      <c r="C14" s="263" t="s">
        <v>438</v>
      </c>
      <c r="D14" s="264"/>
      <c r="E14" s="264"/>
      <c r="F14" s="264"/>
      <c r="G14" s="264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158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33.75" outlineLevel="1" x14ac:dyDescent="0.2">
      <c r="A15" s="169">
        <v>3</v>
      </c>
      <c r="B15" s="170" t="s">
        <v>439</v>
      </c>
      <c r="C15" s="178" t="s">
        <v>440</v>
      </c>
      <c r="D15" s="171" t="s">
        <v>222</v>
      </c>
      <c r="E15" s="172">
        <v>8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2">
        <v>3.0000000000000001E-5</v>
      </c>
      <c r="O15" s="172">
        <f>ROUND(E15*N15,2)</f>
        <v>0</v>
      </c>
      <c r="P15" s="172">
        <v>0</v>
      </c>
      <c r="Q15" s="172">
        <f>ROUND(E15*P15,2)</f>
        <v>0</v>
      </c>
      <c r="R15" s="174" t="s">
        <v>241</v>
      </c>
      <c r="S15" s="174" t="s">
        <v>152</v>
      </c>
      <c r="T15" s="175" t="s">
        <v>152</v>
      </c>
      <c r="U15" s="160">
        <v>0.13</v>
      </c>
      <c r="V15" s="160">
        <f>ROUND(E15*U15,2)</f>
        <v>1.04</v>
      </c>
      <c r="W15" s="160"/>
      <c r="X15" s="160" t="s">
        <v>166</v>
      </c>
      <c r="Y15" s="160" t="s">
        <v>155</v>
      </c>
      <c r="Z15" s="150"/>
      <c r="AA15" s="150"/>
      <c r="AB15" s="150"/>
      <c r="AC15" s="150"/>
      <c r="AD15" s="150"/>
      <c r="AE15" s="150"/>
      <c r="AF15" s="150"/>
      <c r="AG15" s="150" t="s">
        <v>167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2" x14ac:dyDescent="0.2">
      <c r="A16" s="157"/>
      <c r="B16" s="158"/>
      <c r="C16" s="259" t="s">
        <v>441</v>
      </c>
      <c r="D16" s="260"/>
      <c r="E16" s="260"/>
      <c r="F16" s="260"/>
      <c r="G16" s="2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158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86">
        <v>4</v>
      </c>
      <c r="B17" s="187" t="s">
        <v>442</v>
      </c>
      <c r="C17" s="194" t="s">
        <v>443</v>
      </c>
      <c r="D17" s="188" t="s">
        <v>240</v>
      </c>
      <c r="E17" s="189">
        <v>1</v>
      </c>
      <c r="F17" s="190"/>
      <c r="G17" s="191">
        <f>ROUND(E17*F17,2)</f>
        <v>0</v>
      </c>
      <c r="H17" s="190"/>
      <c r="I17" s="191">
        <f>ROUND(E17*H17,2)</f>
        <v>0</v>
      </c>
      <c r="J17" s="190"/>
      <c r="K17" s="191">
        <f>ROUND(E17*J17,2)</f>
        <v>0</v>
      </c>
      <c r="L17" s="191">
        <v>21</v>
      </c>
      <c r="M17" s="191">
        <f>G17*(1+L17/100)</f>
        <v>0</v>
      </c>
      <c r="N17" s="189">
        <v>0</v>
      </c>
      <c r="O17" s="189">
        <f>ROUND(E17*N17,2)</f>
        <v>0</v>
      </c>
      <c r="P17" s="189">
        <v>0</v>
      </c>
      <c r="Q17" s="189">
        <f>ROUND(E17*P17,2)</f>
        <v>0</v>
      </c>
      <c r="R17" s="191" t="s">
        <v>241</v>
      </c>
      <c r="S17" s="191" t="s">
        <v>152</v>
      </c>
      <c r="T17" s="192" t="s">
        <v>152</v>
      </c>
      <c r="U17" s="160">
        <v>0.42499999999999999</v>
      </c>
      <c r="V17" s="160">
        <f>ROUND(E17*U17,2)</f>
        <v>0.43</v>
      </c>
      <c r="W17" s="160"/>
      <c r="X17" s="160" t="s">
        <v>166</v>
      </c>
      <c r="Y17" s="160" t="s">
        <v>155</v>
      </c>
      <c r="Z17" s="150"/>
      <c r="AA17" s="150"/>
      <c r="AB17" s="150"/>
      <c r="AC17" s="150"/>
      <c r="AD17" s="150"/>
      <c r="AE17" s="150"/>
      <c r="AF17" s="150"/>
      <c r="AG17" s="150" t="s">
        <v>167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69">
        <v>5</v>
      </c>
      <c r="B18" s="170" t="s">
        <v>444</v>
      </c>
      <c r="C18" s="178" t="s">
        <v>445</v>
      </c>
      <c r="D18" s="171" t="s">
        <v>222</v>
      </c>
      <c r="E18" s="172">
        <v>8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2">
        <v>1.8000000000000001E-4</v>
      </c>
      <c r="O18" s="172">
        <f>ROUND(E18*N18,2)</f>
        <v>0</v>
      </c>
      <c r="P18" s="172">
        <v>0</v>
      </c>
      <c r="Q18" s="172">
        <f>ROUND(E18*P18,2)</f>
        <v>0</v>
      </c>
      <c r="R18" s="174" t="s">
        <v>241</v>
      </c>
      <c r="S18" s="174" t="s">
        <v>152</v>
      </c>
      <c r="T18" s="175" t="s">
        <v>152</v>
      </c>
      <c r="U18" s="160">
        <v>6.7000000000000004E-2</v>
      </c>
      <c r="V18" s="160">
        <f>ROUND(E18*U18,2)</f>
        <v>0.54</v>
      </c>
      <c r="W18" s="160"/>
      <c r="X18" s="160" t="s">
        <v>166</v>
      </c>
      <c r="Y18" s="160" t="s">
        <v>155</v>
      </c>
      <c r="Z18" s="150"/>
      <c r="AA18" s="150"/>
      <c r="AB18" s="150"/>
      <c r="AC18" s="150"/>
      <c r="AD18" s="150"/>
      <c r="AE18" s="150"/>
      <c r="AF18" s="150"/>
      <c r="AG18" s="150" t="s">
        <v>167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2" x14ac:dyDescent="0.2">
      <c r="A19" s="157"/>
      <c r="B19" s="158"/>
      <c r="C19" s="259" t="s">
        <v>446</v>
      </c>
      <c r="D19" s="260"/>
      <c r="E19" s="260"/>
      <c r="F19" s="260"/>
      <c r="G19" s="2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158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69">
        <v>6</v>
      </c>
      <c r="B20" s="170" t="s">
        <v>447</v>
      </c>
      <c r="C20" s="178" t="s">
        <v>448</v>
      </c>
      <c r="D20" s="171" t="s">
        <v>222</v>
      </c>
      <c r="E20" s="172">
        <v>8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2">
        <v>1.0000000000000001E-5</v>
      </c>
      <c r="O20" s="172">
        <f>ROUND(E20*N20,2)</f>
        <v>0</v>
      </c>
      <c r="P20" s="172">
        <v>0</v>
      </c>
      <c r="Q20" s="172">
        <f>ROUND(E20*P20,2)</f>
        <v>0</v>
      </c>
      <c r="R20" s="174" t="s">
        <v>241</v>
      </c>
      <c r="S20" s="174" t="s">
        <v>152</v>
      </c>
      <c r="T20" s="175" t="s">
        <v>152</v>
      </c>
      <c r="U20" s="160">
        <v>6.2E-2</v>
      </c>
      <c r="V20" s="160">
        <f>ROUND(E20*U20,2)</f>
        <v>0.5</v>
      </c>
      <c r="W20" s="160"/>
      <c r="X20" s="160" t="s">
        <v>166</v>
      </c>
      <c r="Y20" s="160" t="s">
        <v>155</v>
      </c>
      <c r="Z20" s="150"/>
      <c r="AA20" s="150"/>
      <c r="AB20" s="150"/>
      <c r="AC20" s="150"/>
      <c r="AD20" s="150"/>
      <c r="AE20" s="150"/>
      <c r="AF20" s="150"/>
      <c r="AG20" s="150" t="s">
        <v>167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2" x14ac:dyDescent="0.2">
      <c r="A21" s="157"/>
      <c r="B21" s="158"/>
      <c r="C21" s="259" t="s">
        <v>449</v>
      </c>
      <c r="D21" s="260"/>
      <c r="E21" s="260"/>
      <c r="F21" s="260"/>
      <c r="G21" s="2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158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2.5" outlineLevel="1" x14ac:dyDescent="0.2">
      <c r="A22" s="186">
        <v>7</v>
      </c>
      <c r="B22" s="187" t="s">
        <v>450</v>
      </c>
      <c r="C22" s="194" t="s">
        <v>451</v>
      </c>
      <c r="D22" s="188" t="s">
        <v>240</v>
      </c>
      <c r="E22" s="189">
        <v>1</v>
      </c>
      <c r="F22" s="190"/>
      <c r="G22" s="191">
        <f t="shared" ref="G22:G28" si="0">ROUND(E22*F22,2)</f>
        <v>0</v>
      </c>
      <c r="H22" s="190"/>
      <c r="I22" s="191">
        <f t="shared" ref="I22:I28" si="1">ROUND(E22*H22,2)</f>
        <v>0</v>
      </c>
      <c r="J22" s="190"/>
      <c r="K22" s="191">
        <f t="shared" ref="K22:K28" si="2">ROUND(E22*J22,2)</f>
        <v>0</v>
      </c>
      <c r="L22" s="191">
        <v>21</v>
      </c>
      <c r="M22" s="191">
        <f t="shared" ref="M22:M28" si="3">G22*(1+L22/100)</f>
        <v>0</v>
      </c>
      <c r="N22" s="189">
        <v>6.9999999999999999E-4</v>
      </c>
      <c r="O22" s="189">
        <f t="shared" ref="O22:O28" si="4">ROUND(E22*N22,2)</f>
        <v>0</v>
      </c>
      <c r="P22" s="189">
        <v>0</v>
      </c>
      <c r="Q22" s="189">
        <f t="shared" ref="Q22:Q28" si="5">ROUND(E22*P22,2)</f>
        <v>0</v>
      </c>
      <c r="R22" s="191"/>
      <c r="S22" s="191" t="s">
        <v>193</v>
      </c>
      <c r="T22" s="192" t="s">
        <v>153</v>
      </c>
      <c r="U22" s="160">
        <v>0.54200000000000004</v>
      </c>
      <c r="V22" s="160">
        <f t="shared" ref="V22:V28" si="6">ROUND(E22*U22,2)</f>
        <v>0.54</v>
      </c>
      <c r="W22" s="160"/>
      <c r="X22" s="160" t="s">
        <v>166</v>
      </c>
      <c r="Y22" s="160" t="s">
        <v>155</v>
      </c>
      <c r="Z22" s="150"/>
      <c r="AA22" s="150"/>
      <c r="AB22" s="150"/>
      <c r="AC22" s="150"/>
      <c r="AD22" s="150"/>
      <c r="AE22" s="150"/>
      <c r="AF22" s="150"/>
      <c r="AG22" s="150" t="s">
        <v>167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86">
        <v>8</v>
      </c>
      <c r="B23" s="187" t="s">
        <v>452</v>
      </c>
      <c r="C23" s="194" t="s">
        <v>453</v>
      </c>
      <c r="D23" s="188" t="s">
        <v>240</v>
      </c>
      <c r="E23" s="189">
        <v>1</v>
      </c>
      <c r="F23" s="190"/>
      <c r="G23" s="191">
        <f t="shared" si="0"/>
        <v>0</v>
      </c>
      <c r="H23" s="190"/>
      <c r="I23" s="191">
        <f t="shared" si="1"/>
        <v>0</v>
      </c>
      <c r="J23" s="190"/>
      <c r="K23" s="191">
        <f t="shared" si="2"/>
        <v>0</v>
      </c>
      <c r="L23" s="191">
        <v>21</v>
      </c>
      <c r="M23" s="191">
        <f t="shared" si="3"/>
        <v>0</v>
      </c>
      <c r="N23" s="189">
        <v>1.9000000000000001E-4</v>
      </c>
      <c r="O23" s="189">
        <f t="shared" si="4"/>
        <v>0</v>
      </c>
      <c r="P23" s="189">
        <v>0</v>
      </c>
      <c r="Q23" s="189">
        <f t="shared" si="5"/>
        <v>0</v>
      </c>
      <c r="R23" s="191"/>
      <c r="S23" s="191" t="s">
        <v>193</v>
      </c>
      <c r="T23" s="192" t="s">
        <v>153</v>
      </c>
      <c r="U23" s="160">
        <v>8.3000000000000004E-2</v>
      </c>
      <c r="V23" s="160">
        <f t="shared" si="6"/>
        <v>0.08</v>
      </c>
      <c r="W23" s="160"/>
      <c r="X23" s="160" t="s">
        <v>166</v>
      </c>
      <c r="Y23" s="160" t="s">
        <v>155</v>
      </c>
      <c r="Z23" s="150"/>
      <c r="AA23" s="150"/>
      <c r="AB23" s="150"/>
      <c r="AC23" s="150"/>
      <c r="AD23" s="150"/>
      <c r="AE23" s="150"/>
      <c r="AF23" s="150"/>
      <c r="AG23" s="150" t="s">
        <v>167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86">
        <v>9</v>
      </c>
      <c r="B24" s="187" t="s">
        <v>454</v>
      </c>
      <c r="C24" s="194" t="s">
        <v>455</v>
      </c>
      <c r="D24" s="188" t="s">
        <v>240</v>
      </c>
      <c r="E24" s="189">
        <v>1</v>
      </c>
      <c r="F24" s="190"/>
      <c r="G24" s="191">
        <f t="shared" si="0"/>
        <v>0</v>
      </c>
      <c r="H24" s="190"/>
      <c r="I24" s="191">
        <f t="shared" si="1"/>
        <v>0</v>
      </c>
      <c r="J24" s="190"/>
      <c r="K24" s="191">
        <f t="shared" si="2"/>
        <v>0</v>
      </c>
      <c r="L24" s="191">
        <v>21</v>
      </c>
      <c r="M24" s="191">
        <f t="shared" si="3"/>
        <v>0</v>
      </c>
      <c r="N24" s="189">
        <v>2.9999999999999997E-4</v>
      </c>
      <c r="O24" s="189">
        <f t="shared" si="4"/>
        <v>0</v>
      </c>
      <c r="P24" s="189">
        <v>0</v>
      </c>
      <c r="Q24" s="189">
        <f t="shared" si="5"/>
        <v>0</v>
      </c>
      <c r="R24" s="191"/>
      <c r="S24" s="191" t="s">
        <v>193</v>
      </c>
      <c r="T24" s="192" t="s">
        <v>153</v>
      </c>
      <c r="U24" s="160">
        <v>0</v>
      </c>
      <c r="V24" s="160">
        <f t="shared" si="6"/>
        <v>0</v>
      </c>
      <c r="W24" s="160"/>
      <c r="X24" s="160" t="s">
        <v>166</v>
      </c>
      <c r="Y24" s="160" t="s">
        <v>155</v>
      </c>
      <c r="Z24" s="150"/>
      <c r="AA24" s="150"/>
      <c r="AB24" s="150"/>
      <c r="AC24" s="150"/>
      <c r="AD24" s="150"/>
      <c r="AE24" s="150"/>
      <c r="AF24" s="150"/>
      <c r="AG24" s="150" t="s">
        <v>167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86">
        <v>10</v>
      </c>
      <c r="B25" s="187" t="s">
        <v>456</v>
      </c>
      <c r="C25" s="194" t="s">
        <v>457</v>
      </c>
      <c r="D25" s="188" t="s">
        <v>201</v>
      </c>
      <c r="E25" s="189">
        <v>1</v>
      </c>
      <c r="F25" s="190"/>
      <c r="G25" s="191">
        <f t="shared" si="0"/>
        <v>0</v>
      </c>
      <c r="H25" s="190"/>
      <c r="I25" s="191">
        <f t="shared" si="1"/>
        <v>0</v>
      </c>
      <c r="J25" s="190"/>
      <c r="K25" s="191">
        <f t="shared" si="2"/>
        <v>0</v>
      </c>
      <c r="L25" s="191">
        <v>21</v>
      </c>
      <c r="M25" s="191">
        <f t="shared" si="3"/>
        <v>0</v>
      </c>
      <c r="N25" s="189">
        <v>0</v>
      </c>
      <c r="O25" s="189">
        <f t="shared" si="4"/>
        <v>0</v>
      </c>
      <c r="P25" s="189">
        <v>0</v>
      </c>
      <c r="Q25" s="189">
        <f t="shared" si="5"/>
        <v>0</v>
      </c>
      <c r="R25" s="191"/>
      <c r="S25" s="191" t="s">
        <v>193</v>
      </c>
      <c r="T25" s="192" t="s">
        <v>153</v>
      </c>
      <c r="U25" s="160">
        <v>0</v>
      </c>
      <c r="V25" s="160">
        <f t="shared" si="6"/>
        <v>0</v>
      </c>
      <c r="W25" s="160"/>
      <c r="X25" s="160" t="s">
        <v>317</v>
      </c>
      <c r="Y25" s="160" t="s">
        <v>155</v>
      </c>
      <c r="Z25" s="150"/>
      <c r="AA25" s="150"/>
      <c r="AB25" s="150"/>
      <c r="AC25" s="150"/>
      <c r="AD25" s="150"/>
      <c r="AE25" s="150"/>
      <c r="AF25" s="150"/>
      <c r="AG25" s="150" t="s">
        <v>318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86">
        <v>11</v>
      </c>
      <c r="B26" s="187" t="s">
        <v>458</v>
      </c>
      <c r="C26" s="194" t="s">
        <v>459</v>
      </c>
      <c r="D26" s="188" t="s">
        <v>222</v>
      </c>
      <c r="E26" s="189">
        <v>4</v>
      </c>
      <c r="F26" s="190"/>
      <c r="G26" s="191">
        <f t="shared" si="0"/>
        <v>0</v>
      </c>
      <c r="H26" s="190"/>
      <c r="I26" s="191">
        <f t="shared" si="1"/>
        <v>0</v>
      </c>
      <c r="J26" s="190"/>
      <c r="K26" s="191">
        <f t="shared" si="2"/>
        <v>0</v>
      </c>
      <c r="L26" s="191">
        <v>21</v>
      </c>
      <c r="M26" s="191">
        <f t="shared" si="3"/>
        <v>0</v>
      </c>
      <c r="N26" s="189">
        <v>0</v>
      </c>
      <c r="O26" s="189">
        <f t="shared" si="4"/>
        <v>0</v>
      </c>
      <c r="P26" s="189">
        <v>0</v>
      </c>
      <c r="Q26" s="189">
        <f t="shared" si="5"/>
        <v>0</v>
      </c>
      <c r="R26" s="191"/>
      <c r="S26" s="191" t="s">
        <v>193</v>
      </c>
      <c r="T26" s="192" t="s">
        <v>153</v>
      </c>
      <c r="U26" s="160">
        <v>0</v>
      </c>
      <c r="V26" s="160">
        <f t="shared" si="6"/>
        <v>0</v>
      </c>
      <c r="W26" s="160"/>
      <c r="X26" s="160" t="s">
        <v>317</v>
      </c>
      <c r="Y26" s="160" t="s">
        <v>155</v>
      </c>
      <c r="Z26" s="150"/>
      <c r="AA26" s="150"/>
      <c r="AB26" s="150"/>
      <c r="AC26" s="150"/>
      <c r="AD26" s="150"/>
      <c r="AE26" s="150"/>
      <c r="AF26" s="150"/>
      <c r="AG26" s="150" t="s">
        <v>318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86">
        <v>12</v>
      </c>
      <c r="B27" s="187" t="s">
        <v>460</v>
      </c>
      <c r="C27" s="194" t="s">
        <v>461</v>
      </c>
      <c r="D27" s="188" t="s">
        <v>240</v>
      </c>
      <c r="E27" s="189">
        <v>1</v>
      </c>
      <c r="F27" s="190"/>
      <c r="G27" s="191">
        <f t="shared" si="0"/>
        <v>0</v>
      </c>
      <c r="H27" s="190"/>
      <c r="I27" s="191">
        <f t="shared" si="1"/>
        <v>0</v>
      </c>
      <c r="J27" s="190"/>
      <c r="K27" s="191">
        <f t="shared" si="2"/>
        <v>0</v>
      </c>
      <c r="L27" s="191">
        <v>21</v>
      </c>
      <c r="M27" s="191">
        <f t="shared" si="3"/>
        <v>0</v>
      </c>
      <c r="N27" s="189">
        <v>2.5000000000000001E-4</v>
      </c>
      <c r="O27" s="189">
        <f t="shared" si="4"/>
        <v>0</v>
      </c>
      <c r="P27" s="189">
        <v>0</v>
      </c>
      <c r="Q27" s="189">
        <f t="shared" si="5"/>
        <v>0</v>
      </c>
      <c r="R27" s="191"/>
      <c r="S27" s="191" t="s">
        <v>193</v>
      </c>
      <c r="T27" s="192" t="s">
        <v>153</v>
      </c>
      <c r="U27" s="160">
        <v>0</v>
      </c>
      <c r="V27" s="160">
        <f t="shared" si="6"/>
        <v>0</v>
      </c>
      <c r="W27" s="160"/>
      <c r="X27" s="160" t="s">
        <v>287</v>
      </c>
      <c r="Y27" s="160" t="s">
        <v>155</v>
      </c>
      <c r="Z27" s="150"/>
      <c r="AA27" s="150"/>
      <c r="AB27" s="150"/>
      <c r="AC27" s="150"/>
      <c r="AD27" s="150"/>
      <c r="AE27" s="150"/>
      <c r="AF27" s="150"/>
      <c r="AG27" s="150" t="s">
        <v>288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69">
        <v>13</v>
      </c>
      <c r="B28" s="170" t="s">
        <v>462</v>
      </c>
      <c r="C28" s="178" t="s">
        <v>463</v>
      </c>
      <c r="D28" s="171" t="s">
        <v>180</v>
      </c>
      <c r="E28" s="172">
        <v>7.1199999999999996E-3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72">
        <v>0</v>
      </c>
      <c r="O28" s="172">
        <f t="shared" si="4"/>
        <v>0</v>
      </c>
      <c r="P28" s="172">
        <v>0</v>
      </c>
      <c r="Q28" s="172">
        <f t="shared" si="5"/>
        <v>0</v>
      </c>
      <c r="R28" s="174" t="s">
        <v>241</v>
      </c>
      <c r="S28" s="174" t="s">
        <v>152</v>
      </c>
      <c r="T28" s="175" t="s">
        <v>152</v>
      </c>
      <c r="U28" s="160">
        <v>1.3740000000000001</v>
      </c>
      <c r="V28" s="160">
        <f t="shared" si="6"/>
        <v>0.01</v>
      </c>
      <c r="W28" s="160"/>
      <c r="X28" s="160" t="s">
        <v>258</v>
      </c>
      <c r="Y28" s="160" t="s">
        <v>155</v>
      </c>
      <c r="Z28" s="150"/>
      <c r="AA28" s="150"/>
      <c r="AB28" s="150"/>
      <c r="AC28" s="150"/>
      <c r="AD28" s="150"/>
      <c r="AE28" s="150"/>
      <c r="AF28" s="150"/>
      <c r="AG28" s="150" t="s">
        <v>259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2" x14ac:dyDescent="0.2">
      <c r="A29" s="157"/>
      <c r="B29" s="158"/>
      <c r="C29" s="261" t="s">
        <v>464</v>
      </c>
      <c r="D29" s="262"/>
      <c r="E29" s="262"/>
      <c r="F29" s="262"/>
      <c r="G29" s="262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50"/>
      <c r="AA29" s="150"/>
      <c r="AB29" s="150"/>
      <c r="AC29" s="150"/>
      <c r="AD29" s="150"/>
      <c r="AE29" s="150"/>
      <c r="AF29" s="150"/>
      <c r="AG29" s="150" t="s">
        <v>169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2" x14ac:dyDescent="0.2">
      <c r="A30" s="157"/>
      <c r="B30" s="158"/>
      <c r="C30" s="193" t="s">
        <v>261</v>
      </c>
      <c r="D30" s="182"/>
      <c r="E30" s="183"/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171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3" x14ac:dyDescent="0.2">
      <c r="A31" s="157"/>
      <c r="B31" s="158"/>
      <c r="C31" s="193" t="s">
        <v>465</v>
      </c>
      <c r="D31" s="182"/>
      <c r="E31" s="183"/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50"/>
      <c r="AA31" s="150"/>
      <c r="AB31" s="150"/>
      <c r="AC31" s="150"/>
      <c r="AD31" s="150"/>
      <c r="AE31" s="150"/>
      <c r="AF31" s="150"/>
      <c r="AG31" s="150" t="s">
        <v>171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3" x14ac:dyDescent="0.2">
      <c r="A32" s="157"/>
      <c r="B32" s="158"/>
      <c r="C32" s="193" t="s">
        <v>466</v>
      </c>
      <c r="D32" s="182"/>
      <c r="E32" s="183">
        <v>7.1199999999999996E-3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50"/>
      <c r="AA32" s="150"/>
      <c r="AB32" s="150"/>
      <c r="AC32" s="150"/>
      <c r="AD32" s="150"/>
      <c r="AE32" s="150"/>
      <c r="AF32" s="150"/>
      <c r="AG32" s="150" t="s">
        <v>171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x14ac:dyDescent="0.2">
      <c r="A33" s="162" t="s">
        <v>147</v>
      </c>
      <c r="B33" s="163" t="s">
        <v>110</v>
      </c>
      <c r="C33" s="177" t="s">
        <v>111</v>
      </c>
      <c r="D33" s="164"/>
      <c r="E33" s="165"/>
      <c r="F33" s="166"/>
      <c r="G33" s="166">
        <f>SUMIF(AG34:AG34,"&lt;&gt;NOR",G34:G34)</f>
        <v>0</v>
      </c>
      <c r="H33" s="166"/>
      <c r="I33" s="166">
        <f>SUM(I34:I34)</f>
        <v>0</v>
      </c>
      <c r="J33" s="166"/>
      <c r="K33" s="166">
        <f>SUM(K34:K34)</f>
        <v>0</v>
      </c>
      <c r="L33" s="166"/>
      <c r="M33" s="166">
        <f>SUM(M34:M34)</f>
        <v>0</v>
      </c>
      <c r="N33" s="165"/>
      <c r="O33" s="165">
        <f>SUM(O34:O34)</f>
        <v>0</v>
      </c>
      <c r="P33" s="165"/>
      <c r="Q33" s="165">
        <f>SUM(Q34:Q34)</f>
        <v>0</v>
      </c>
      <c r="R33" s="166"/>
      <c r="S33" s="166"/>
      <c r="T33" s="167"/>
      <c r="U33" s="161"/>
      <c r="V33" s="161">
        <f>SUM(V34:V34)</f>
        <v>0</v>
      </c>
      <c r="W33" s="161"/>
      <c r="X33" s="161"/>
      <c r="Y33" s="161"/>
      <c r="AG33" t="s">
        <v>148</v>
      </c>
    </row>
    <row r="34" spans="1:60" outlineLevel="1" x14ac:dyDescent="0.2">
      <c r="A34" s="169">
        <v>14</v>
      </c>
      <c r="B34" s="170" t="s">
        <v>467</v>
      </c>
      <c r="C34" s="178" t="s">
        <v>468</v>
      </c>
      <c r="D34" s="171" t="s">
        <v>201</v>
      </c>
      <c r="E34" s="172">
        <v>1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2">
        <v>0</v>
      </c>
      <c r="O34" s="172">
        <f>ROUND(E34*N34,2)</f>
        <v>0</v>
      </c>
      <c r="P34" s="172">
        <v>0</v>
      </c>
      <c r="Q34" s="172">
        <f>ROUND(E34*P34,2)</f>
        <v>0</v>
      </c>
      <c r="R34" s="174"/>
      <c r="S34" s="174" t="s">
        <v>193</v>
      </c>
      <c r="T34" s="175" t="s">
        <v>153</v>
      </c>
      <c r="U34" s="160">
        <v>0</v>
      </c>
      <c r="V34" s="160">
        <f>ROUND(E34*U34,2)</f>
        <v>0</v>
      </c>
      <c r="W34" s="160"/>
      <c r="X34" s="160" t="s">
        <v>317</v>
      </c>
      <c r="Y34" s="160" t="s">
        <v>155</v>
      </c>
      <c r="Z34" s="150"/>
      <c r="AA34" s="150"/>
      <c r="AB34" s="150"/>
      <c r="AC34" s="150"/>
      <c r="AD34" s="150"/>
      <c r="AE34" s="150"/>
      <c r="AF34" s="150"/>
      <c r="AG34" s="150" t="s">
        <v>318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3"/>
      <c r="B35" s="4"/>
      <c r="C35" s="179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E35">
        <v>15</v>
      </c>
      <c r="AF35">
        <v>21</v>
      </c>
      <c r="AG35" t="s">
        <v>133</v>
      </c>
    </row>
    <row r="36" spans="1:60" x14ac:dyDescent="0.2">
      <c r="A36" s="153"/>
      <c r="B36" s="154" t="s">
        <v>29</v>
      </c>
      <c r="C36" s="180"/>
      <c r="D36" s="155"/>
      <c r="E36" s="156"/>
      <c r="F36" s="156"/>
      <c r="G36" s="168">
        <f>G8+G10+G33</f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f>SUMIF(L7:L34,AE35,G7:G34)</f>
        <v>0</v>
      </c>
      <c r="AF36">
        <f>SUMIF(L7:L34,AF35,G7:G34)</f>
        <v>0</v>
      </c>
      <c r="AG36" t="s">
        <v>159</v>
      </c>
    </row>
    <row r="37" spans="1:60" x14ac:dyDescent="0.2">
      <c r="C37" s="181"/>
      <c r="D37" s="10"/>
      <c r="AG37" t="s">
        <v>160</v>
      </c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LGx6sbHkPJ0aj6Lh3/ZfyzojR+1Vi87ijD098QBJge4EoxSZFJMasOmssTcABh6D4mOWp3jfV8jQyFwgOK9OA==" saltValue="8dEBQOB/7RLnqXoPJ4Yuvw==" spinCount="100000" sheet="1" formatRows="0"/>
  <mergeCells count="11">
    <mergeCell ref="C14:G14"/>
    <mergeCell ref="C16:G16"/>
    <mergeCell ref="C19:G19"/>
    <mergeCell ref="C21:G21"/>
    <mergeCell ref="C29:G29"/>
    <mergeCell ref="C13:G13"/>
    <mergeCell ref="A1:G1"/>
    <mergeCell ref="C2:G2"/>
    <mergeCell ref="C3:G3"/>
    <mergeCell ref="C4:G4"/>
    <mergeCell ref="C12:G12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0cc Naklady</vt:lpstr>
      <vt:lpstr>1 1cc Pol</vt:lpstr>
      <vt:lpstr>1 2cc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0cc Naklady'!Názvy_tisku</vt:lpstr>
      <vt:lpstr>'1 1cc Pol'!Názvy_tisku</vt:lpstr>
      <vt:lpstr>'1 2cc Pol'!Názvy_tisku</vt:lpstr>
      <vt:lpstr>oadresa</vt:lpstr>
      <vt:lpstr>Stavba!Objednatel</vt:lpstr>
      <vt:lpstr>Stavba!Objekt</vt:lpstr>
      <vt:lpstr>'00 0cc Naklady'!Oblast_tisku</vt:lpstr>
      <vt:lpstr>'1 1cc Pol'!Oblast_tisku</vt:lpstr>
      <vt:lpstr>'1 2cc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Honza</cp:lastModifiedBy>
  <cp:lastPrinted>2023-06-15T08:48:04Z</cp:lastPrinted>
  <dcterms:created xsi:type="dcterms:W3CDTF">2009-04-08T07:15:50Z</dcterms:created>
  <dcterms:modified xsi:type="dcterms:W3CDTF">2023-06-30T07:36:53Z</dcterms:modified>
</cp:coreProperties>
</file>